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8800" windowHeight="16320"/>
  </bookViews>
  <sheets>
    <sheet name="Лист1" sheetId="1" r:id="rId1"/>
    <sheet name="Листы2-4" sheetId="3" r:id="rId2"/>
    <sheet name="Лист2" sheetId="2" state="hidden" r:id="rId3"/>
    <sheet name="Листы6-11" sheetId="4" state="hidden" r:id="rId4"/>
    <sheet name="Листы12-14" sheetId="5" state="hidden" r:id="rId5"/>
    <sheet name="Листы10-12" sheetId="6" r:id="rId6"/>
    <sheet name="уе" sheetId="9" state="hidden" r:id="rId7"/>
    <sheet name="НВВ" sheetId="10" state="hidden" r:id="rId8"/>
    <sheet name="аренда ЭСХ" sheetId="8" state="hidden" r:id="rId9"/>
    <sheet name="Лист3" sheetId="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Excel_BuiltIn_Print_Titles" localSheetId="5">'Листы10-12'!$10:$14</definedName>
    <definedName name="Excel_BuiltIn_Print_Titles" localSheetId="4">'Листы12-14'!$7:$9</definedName>
    <definedName name="Excel_BuiltIn_Print_Titles" localSheetId="1">'Листы2-4'!$7:$9</definedName>
    <definedName name="Excel_BuiltIn_Print_Titles" localSheetId="3">'Листы6-11'!$7:$9</definedName>
    <definedName name="_xlnm.Print_Titles" localSheetId="5">'Листы10-12'!$10:$14</definedName>
    <definedName name="_xlnm.Print_Titles" localSheetId="4">'Листы12-14'!$7:$9</definedName>
    <definedName name="_xlnm.Print_Titles" localSheetId="1">'Листы2-4'!$7:$9</definedName>
    <definedName name="_xlnm.Print_Titles" localSheetId="3">'Листы6-11'!$7:$9</definedName>
    <definedName name="_xlnm.Print_Area" localSheetId="5">'Листы10-12'!$A$1:$HC$88</definedName>
    <definedName name="_xlnm.Print_Area" localSheetId="1">'Листы2-4'!$A$1:$IU$85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B76" i="3" l="1"/>
  <c r="CX47" i="3"/>
  <c r="I66" i="10" l="1"/>
  <c r="I64" i="10" s="1"/>
  <c r="I45" i="10"/>
  <c r="H5" i="10"/>
  <c r="H7" i="10" s="1"/>
  <c r="H14" i="10" s="1"/>
  <c r="H69" i="10" s="1"/>
  <c r="F17" i="10"/>
  <c r="F15" i="10" s="1"/>
  <c r="H99" i="10"/>
  <c r="H97" i="10" s="1"/>
  <c r="F99" i="10"/>
  <c r="F97" i="10" s="1"/>
  <c r="C99" i="10"/>
  <c r="C114" i="10" s="1"/>
  <c r="I92" i="10"/>
  <c r="H92" i="10"/>
  <c r="G92" i="10"/>
  <c r="F92" i="10"/>
  <c r="E92" i="10"/>
  <c r="D92" i="10"/>
  <c r="C92" i="10"/>
  <c r="D73" i="10"/>
  <c r="E72" i="10"/>
  <c r="E70" i="10"/>
  <c r="D70" i="10"/>
  <c r="F69" i="10"/>
  <c r="E69" i="10"/>
  <c r="H68" i="10"/>
  <c r="H67" i="10"/>
  <c r="E66" i="10"/>
  <c r="E64" i="10" s="1"/>
  <c r="H65" i="10"/>
  <c r="G64" i="10"/>
  <c r="F64" i="10"/>
  <c r="D64" i="10"/>
  <c r="C64" i="10"/>
  <c r="C77" i="10" s="1"/>
  <c r="E63" i="10"/>
  <c r="F61" i="10"/>
  <c r="F47" i="10"/>
  <c r="G46" i="10"/>
  <c r="E46" i="10"/>
  <c r="E45" i="10"/>
  <c r="D45" i="10"/>
  <c r="H44" i="10"/>
  <c r="E40" i="10"/>
  <c r="E39" i="10"/>
  <c r="E38" i="10"/>
  <c r="E37" i="10"/>
  <c r="E36" i="10"/>
  <c r="E34" i="10"/>
  <c r="D34" i="10"/>
  <c r="D15" i="10" s="1"/>
  <c r="E33" i="10"/>
  <c r="E32" i="10"/>
  <c r="E31" i="10"/>
  <c r="E30" i="10"/>
  <c r="E29" i="10"/>
  <c r="E28" i="10"/>
  <c r="E27" i="10"/>
  <c r="E26" i="10"/>
  <c r="E25" i="10"/>
  <c r="E23" i="10"/>
  <c r="E22" i="10"/>
  <c r="E21" i="10"/>
  <c r="E20" i="10"/>
  <c r="E19" i="10"/>
  <c r="E18" i="10"/>
  <c r="G17" i="10"/>
  <c r="G15" i="10" s="1"/>
  <c r="C17" i="10"/>
  <c r="C15" i="10" s="1"/>
  <c r="E16" i="10"/>
  <c r="E14" i="10"/>
  <c r="E13" i="10"/>
  <c r="E12" i="10"/>
  <c r="G11" i="10"/>
  <c r="F11" i="10"/>
  <c r="D11" i="10"/>
  <c r="C11" i="10"/>
  <c r="DT54" i="3" l="1"/>
  <c r="F42" i="10"/>
  <c r="H17" i="10"/>
  <c r="DT55" i="3" s="1"/>
  <c r="C97" i="10"/>
  <c r="H39" i="10"/>
  <c r="E11" i="10"/>
  <c r="G77" i="10"/>
  <c r="E77" i="10"/>
  <c r="G42" i="10"/>
  <c r="E24" i="10"/>
  <c r="D42" i="10"/>
  <c r="E17" i="10"/>
  <c r="H64" i="10"/>
  <c r="H77" i="10" s="1"/>
  <c r="DT57" i="3" s="1"/>
  <c r="F46" i="10"/>
  <c r="F77" i="10" s="1"/>
  <c r="D77" i="10"/>
  <c r="C42" i="10"/>
  <c r="C85" i="10" s="1"/>
  <c r="C89" i="10" s="1"/>
  <c r="H23" i="10"/>
  <c r="H22" i="10"/>
  <c r="H25" i="10"/>
  <c r="H27" i="10"/>
  <c r="H31" i="10"/>
  <c r="H36" i="10"/>
  <c r="H38" i="10"/>
  <c r="H40" i="10"/>
  <c r="H28" i="10"/>
  <c r="H32" i="10"/>
  <c r="H16" i="10"/>
  <c r="H30" i="10"/>
  <c r="H19" i="10"/>
  <c r="H13" i="10"/>
  <c r="H12" i="10"/>
  <c r="H18" i="10"/>
  <c r="H21" i="10"/>
  <c r="H20" i="10"/>
  <c r="H24" i="10"/>
  <c r="H26" i="10"/>
  <c r="H29" i="10"/>
  <c r="H33" i="10"/>
  <c r="H34" i="10"/>
  <c r="H35" i="10"/>
  <c r="H37" i="10"/>
  <c r="F85" i="10" l="1"/>
  <c r="F89" i="10" s="1"/>
  <c r="H11" i="10"/>
  <c r="DT56" i="3" s="1"/>
  <c r="G85" i="10"/>
  <c r="G89" i="10" s="1"/>
  <c r="D85" i="10"/>
  <c r="D89" i="10" s="1"/>
  <c r="H15" i="10"/>
  <c r="H42" i="10" l="1"/>
  <c r="H85" i="10" l="1"/>
  <c r="DT47" i="3" s="1"/>
  <c r="DT50" i="3"/>
  <c r="H89" i="10"/>
  <c r="M102" i="9" l="1"/>
  <c r="AD100" i="9"/>
  <c r="AD99" i="9"/>
  <c r="I99" i="9"/>
  <c r="AC96" i="9"/>
  <c r="AB96" i="9"/>
  <c r="Z96" i="9"/>
  <c r="Y96" i="9"/>
  <c r="W96" i="9"/>
  <c r="V96" i="9"/>
  <c r="U96" i="9"/>
  <c r="T96" i="9"/>
  <c r="Q96" i="9"/>
  <c r="P96" i="9"/>
  <c r="O96" i="9"/>
  <c r="N96" i="9"/>
  <c r="M96" i="9"/>
  <c r="L96" i="9"/>
  <c r="K96" i="9"/>
  <c r="I96" i="9"/>
  <c r="H96" i="9"/>
  <c r="AC95" i="9"/>
  <c r="Z95" i="9"/>
  <c r="W95" i="9"/>
  <c r="V95" i="9"/>
  <c r="U95" i="9"/>
  <c r="T95" i="9"/>
  <c r="Q95" i="9"/>
  <c r="P95" i="9"/>
  <c r="O95" i="9"/>
  <c r="N95" i="9"/>
  <c r="L95" i="9"/>
  <c r="K95" i="9"/>
  <c r="I95" i="9"/>
  <c r="H95" i="9"/>
  <c r="AC91" i="9"/>
  <c r="W91" i="9"/>
  <c r="V91" i="9"/>
  <c r="V102" i="9" s="1"/>
  <c r="T91" i="9"/>
  <c r="Q91" i="9"/>
  <c r="P91" i="9"/>
  <c r="O91" i="9"/>
  <c r="N91" i="9"/>
  <c r="N102" i="9" s="1"/>
  <c r="L91" i="9"/>
  <c r="K91" i="9"/>
  <c r="H91" i="9"/>
  <c r="AD90" i="9"/>
  <c r="AD89" i="9"/>
  <c r="AD88" i="9"/>
  <c r="AD87" i="9"/>
  <c r="I87" i="9"/>
  <c r="AD86" i="9"/>
  <c r="I86" i="9"/>
  <c r="AD85" i="9"/>
  <c r="AD84" i="9"/>
  <c r="AD83" i="9"/>
  <c r="AD82" i="9"/>
  <c r="AD81" i="9"/>
  <c r="AD80" i="9"/>
  <c r="AD79" i="9"/>
  <c r="AD78" i="9"/>
  <c r="I78" i="9"/>
  <c r="AD77" i="9"/>
  <c r="AD76" i="9"/>
  <c r="AD75" i="9"/>
  <c r="AD74" i="9"/>
  <c r="AD73" i="9"/>
  <c r="AD72" i="9"/>
  <c r="AD71" i="9"/>
  <c r="AD70" i="9"/>
  <c r="AD69" i="9"/>
  <c r="AD68" i="9"/>
  <c r="I68" i="9"/>
  <c r="AD67" i="9"/>
  <c r="AD66" i="9"/>
  <c r="AD65" i="9"/>
  <c r="AD64" i="9"/>
  <c r="AD63" i="9"/>
  <c r="AD62" i="9"/>
  <c r="AD61" i="9"/>
  <c r="AD60" i="9"/>
  <c r="AD59" i="9"/>
  <c r="Y58" i="9"/>
  <c r="AD58" i="9" s="1"/>
  <c r="Y57" i="9"/>
  <c r="AD57" i="9" s="1"/>
  <c r="AD56" i="9"/>
  <c r="AD55" i="9"/>
  <c r="AD54" i="9"/>
  <c r="AD53" i="9"/>
  <c r="AD52" i="9"/>
  <c r="AD51" i="9"/>
  <c r="AD50" i="9"/>
  <c r="AD49" i="9"/>
  <c r="AD48" i="9"/>
  <c r="AD47" i="9"/>
  <c r="AD46" i="9"/>
  <c r="AD45" i="9"/>
  <c r="AD44" i="9"/>
  <c r="AD43" i="9"/>
  <c r="AD42" i="9"/>
  <c r="Z41" i="9"/>
  <c r="AD41" i="9" s="1"/>
  <c r="AD40" i="9"/>
  <c r="AD39" i="9"/>
  <c r="AD38" i="9"/>
  <c r="AB37" i="9"/>
  <c r="Y37" i="9"/>
  <c r="AB36" i="9"/>
  <c r="Y36" i="9"/>
  <c r="Y95" i="9" s="1"/>
  <c r="AD35" i="9"/>
  <c r="AD34" i="9"/>
  <c r="AD33" i="9"/>
  <c r="AD32" i="9"/>
  <c r="AD31" i="9"/>
  <c r="AD30" i="9"/>
  <c r="AD29" i="9"/>
  <c r="AD28" i="9"/>
  <c r="AD27" i="9"/>
  <c r="AD26" i="9"/>
  <c r="Y25" i="9"/>
  <c r="AD25" i="9" s="1"/>
  <c r="I25" i="9"/>
  <c r="AB24" i="9"/>
  <c r="Z24" i="9"/>
  <c r="U24" i="9"/>
  <c r="I24" i="9"/>
  <c r="Z23" i="9"/>
  <c r="AD23" i="9" s="1"/>
  <c r="AD22" i="9"/>
  <c r="AD21" i="9"/>
  <c r="AD20" i="9"/>
  <c r="AD19" i="9"/>
  <c r="Z18" i="9"/>
  <c r="Y18" i="9"/>
  <c r="AD18" i="9" s="1"/>
  <c r="I18" i="9"/>
  <c r="Z17" i="9"/>
  <c r="AD17" i="9" s="1"/>
  <c r="U17" i="9"/>
  <c r="I17" i="9"/>
  <c r="AB16" i="9"/>
  <c r="Y16" i="9"/>
  <c r="AD16" i="9" s="1"/>
  <c r="U16" i="9"/>
  <c r="U91" i="9" s="1"/>
  <c r="U102" i="9" s="1"/>
  <c r="I16" i="9"/>
  <c r="Z15" i="9"/>
  <c r="I15" i="9"/>
  <c r="AD14" i="9"/>
  <c r="AD13" i="9"/>
  <c r="AD12" i="9"/>
  <c r="AD11" i="9"/>
  <c r="AD10" i="9"/>
  <c r="AD9" i="9"/>
  <c r="Y8" i="9"/>
  <c r="AD8" i="9" s="1"/>
  <c r="I8" i="9"/>
  <c r="AD7" i="9"/>
  <c r="I7" i="9"/>
  <c r="AB6" i="9"/>
  <c r="AB91" i="9" s="1"/>
  <c r="M6" i="9"/>
  <c r="M95" i="9" s="1"/>
  <c r="Z91" i="9" l="1"/>
  <c r="Z102" i="9" s="1"/>
  <c r="AD96" i="9"/>
  <c r="AD6" i="9"/>
  <c r="I91" i="9"/>
  <c r="I106" i="9" s="1"/>
  <c r="AD24" i="9"/>
  <c r="AD37" i="9"/>
  <c r="AF55" i="9"/>
  <c r="M91" i="9"/>
  <c r="Y91" i="9"/>
  <c r="Y102" i="9" s="1"/>
  <c r="AB95" i="9"/>
  <c r="AD15" i="9"/>
  <c r="AF15" i="9" s="1"/>
  <c r="AD36" i="9"/>
  <c r="AD95" i="9" s="1"/>
  <c r="G25" i="8"/>
  <c r="I25" i="8" s="1"/>
  <c r="F25" i="8"/>
  <c r="G24" i="8"/>
  <c r="I24" i="8" s="1"/>
  <c r="F24" i="8"/>
  <c r="I23" i="8"/>
  <c r="F23" i="8"/>
  <c r="I22" i="8"/>
  <c r="F22" i="8"/>
  <c r="I21" i="8"/>
  <c r="F21" i="8"/>
  <c r="I20" i="8"/>
  <c r="F20" i="8"/>
  <c r="I19" i="8"/>
  <c r="F19" i="8"/>
  <c r="G18" i="8"/>
  <c r="I18" i="8" s="1"/>
  <c r="F18" i="8"/>
  <c r="I17" i="8"/>
  <c r="F17" i="8"/>
  <c r="I16" i="8"/>
  <c r="I53" i="10" s="1"/>
  <c r="F16" i="8"/>
  <c r="I15" i="8"/>
  <c r="F15" i="8"/>
  <c r="G14" i="8"/>
  <c r="G26" i="8" s="1"/>
  <c r="D14" i="8"/>
  <c r="D26" i="8" s="1"/>
  <c r="I13" i="8"/>
  <c r="I55" i="10" s="1"/>
  <c r="F13" i="8"/>
  <c r="I12" i="8"/>
  <c r="I56" i="10" s="1"/>
  <c r="F12" i="8"/>
  <c r="I11" i="8"/>
  <c r="I51" i="10" s="1"/>
  <c r="F11" i="8"/>
  <c r="I10" i="8"/>
  <c r="I57" i="10" s="1"/>
  <c r="F10" i="8"/>
  <c r="I9" i="8"/>
  <c r="I58" i="10" s="1"/>
  <c r="F9" i="8"/>
  <c r="I8" i="8"/>
  <c r="I50" i="10" s="1"/>
  <c r="F8" i="8"/>
  <c r="I7" i="8"/>
  <c r="I49" i="10" s="1"/>
  <c r="F7" i="8"/>
  <c r="I6" i="8"/>
  <c r="I48" i="10" s="1"/>
  <c r="F6" i="8"/>
  <c r="I5" i="8"/>
  <c r="I52" i="10" s="1"/>
  <c r="F5" i="8"/>
  <c r="I60" i="10" l="1"/>
  <c r="AD91" i="9"/>
  <c r="I4" i="10" s="1"/>
  <c r="I5" i="10" s="1"/>
  <c r="I7" i="10" s="1"/>
  <c r="F26" i="8"/>
  <c r="I14" i="8"/>
  <c r="F14" i="8"/>
  <c r="I26" i="8" l="1"/>
  <c r="K26" i="8" s="1"/>
  <c r="I54" i="10"/>
  <c r="I46" i="10" s="1"/>
  <c r="I12" i="10"/>
  <c r="I14" i="10"/>
  <c r="I16" i="10"/>
  <c r="I18" i="10"/>
  <c r="I20" i="10"/>
  <c r="I22" i="10"/>
  <c r="I24" i="10"/>
  <c r="I26" i="10"/>
  <c r="I28" i="10"/>
  <c r="I30" i="10"/>
  <c r="I32" i="10"/>
  <c r="I34" i="10"/>
  <c r="I36" i="10"/>
  <c r="I38" i="10"/>
  <c r="I40" i="10"/>
  <c r="I13" i="10"/>
  <c r="I15" i="10"/>
  <c r="I17" i="10"/>
  <c r="EP55" i="3" s="1"/>
  <c r="I19" i="10"/>
  <c r="I21" i="10"/>
  <c r="I23" i="10"/>
  <c r="I25" i="10"/>
  <c r="I27" i="10"/>
  <c r="I29" i="10"/>
  <c r="I31" i="10"/>
  <c r="I33" i="10"/>
  <c r="I35" i="10"/>
  <c r="I37" i="10"/>
  <c r="I39" i="10"/>
  <c r="I11" i="10"/>
  <c r="DT76" i="3"/>
  <c r="DT69" i="3"/>
  <c r="CB81" i="3"/>
  <c r="CB78" i="3"/>
  <c r="CB69" i="3"/>
  <c r="CB47" i="3"/>
  <c r="I69" i="10" l="1"/>
  <c r="I77" i="10" s="1"/>
  <c r="EP57" i="3" s="1"/>
  <c r="EP54" i="3"/>
  <c r="I42" i="10"/>
  <c r="EP56" i="3"/>
  <c r="E35" i="10"/>
  <c r="E15" i="10" s="1"/>
  <c r="E42" i="10" s="1"/>
  <c r="E85" i="10" s="1"/>
  <c r="E89" i="10" s="1"/>
  <c r="EP43" i="6"/>
  <c r="I85" i="10" l="1"/>
  <c r="EP50" i="3"/>
  <c r="BF47" i="3"/>
  <c r="EP38" i="3"/>
  <c r="EP33" i="3"/>
  <c r="EP18" i="3"/>
  <c r="EP32" i="3"/>
  <c r="CX14" i="3"/>
  <c r="I89" i="10" l="1"/>
  <c r="EP47" i="3"/>
  <c r="F25" i="7"/>
  <c r="GS46" i="6"/>
  <c r="GH46" i="6"/>
  <c r="FW46" i="6"/>
  <c r="FL46" i="6"/>
  <c r="GS44" i="6"/>
  <c r="GH44" i="6"/>
  <c r="FW44" i="6"/>
  <c r="FL44" i="6"/>
  <c r="GS43" i="6"/>
  <c r="GH43" i="6"/>
  <c r="FW43" i="6"/>
  <c r="FL43" i="6"/>
  <c r="GH81" i="3"/>
  <c r="HZ81" i="3" s="1"/>
  <c r="FL81" i="3"/>
  <c r="HD81" i="3" s="1"/>
  <c r="CX81" i="3"/>
  <c r="BF81" i="3" s="1"/>
  <c r="CX78" i="3"/>
  <c r="DT78" i="3" s="1"/>
  <c r="HD54" i="3"/>
  <c r="HZ54" i="3" s="1"/>
  <c r="GH74" i="3"/>
  <c r="HZ74" i="3" s="1"/>
  <c r="FL74" i="3"/>
  <c r="HD74" i="3" s="1"/>
  <c r="FL54" i="3"/>
  <c r="GH54" i="3" s="1"/>
  <c r="GH76" i="3" s="1"/>
  <c r="EP76" i="3"/>
  <c r="CX76" i="3"/>
  <c r="HZ47" i="3"/>
  <c r="HZ14" i="3" s="1"/>
  <c r="GH68" i="3"/>
  <c r="HZ68" i="3" s="1"/>
  <c r="HD47" i="3"/>
  <c r="HD14" i="3" s="1"/>
  <c r="FL68" i="3"/>
  <c r="HD68" i="3" s="1"/>
  <c r="GH47" i="3"/>
  <c r="FL47" i="3"/>
  <c r="FL14" i="3" s="1"/>
  <c r="EP69" i="3"/>
  <c r="CX69" i="3"/>
  <c r="BF69" i="3"/>
  <c r="HD57" i="3"/>
  <c r="HZ57" i="3" s="1"/>
  <c r="FL57" i="3"/>
  <c r="GH57" i="3" s="1"/>
  <c r="HD56" i="3"/>
  <c r="HZ56" i="3" s="1"/>
  <c r="FL56" i="3"/>
  <c r="GH56" i="3" s="1"/>
  <c r="HD55" i="3"/>
  <c r="HZ55" i="3" s="1"/>
  <c r="FL55" i="3"/>
  <c r="GH55" i="3" s="1"/>
  <c r="HD50" i="3"/>
  <c r="HZ50" i="3" s="1"/>
  <c r="FL50" i="3"/>
  <c r="GH50" i="3" s="1"/>
  <c r="HZ38" i="3"/>
  <c r="HD38" i="3"/>
  <c r="GH38" i="3"/>
  <c r="FL38" i="3"/>
  <c r="HZ33" i="3"/>
  <c r="HD33" i="3"/>
  <c r="GH33" i="3"/>
  <c r="FL33" i="3"/>
  <c r="HZ32" i="3"/>
  <c r="HD32" i="3"/>
  <c r="GH32" i="3"/>
  <c r="FL32" i="3"/>
  <c r="HD18" i="3"/>
  <c r="HZ18" i="3" s="1"/>
  <c r="FL18" i="3"/>
  <c r="GH18" i="3" s="1"/>
  <c r="BF78" i="3" l="1"/>
  <c r="HZ76" i="3"/>
  <c r="FL76" i="3"/>
  <c r="HZ69" i="3"/>
  <c r="HD76" i="3"/>
  <c r="HD69" i="3"/>
  <c r="GH69" i="3"/>
  <c r="GH14" i="3"/>
  <c r="FL69" i="3"/>
  <c r="EP14" i="3" l="1"/>
  <c r="EP44" i="6" l="1"/>
  <c r="FA44" i="6" l="1"/>
  <c r="EP46" i="6" l="1"/>
  <c r="FA43" i="6"/>
  <c r="FA46" i="6"/>
</calcChain>
</file>

<file path=xl/comments1.xml><?xml version="1.0" encoding="utf-8"?>
<comments xmlns="http://schemas.openxmlformats.org/spreadsheetml/2006/main">
  <authors>
    <author>Автор</author>
  </authors>
  <commentList>
    <comment ref="B75" authorId="0">
      <text>
        <r>
          <rPr>
            <b/>
            <sz val="9"/>
            <color indexed="81"/>
            <rFont val="Tahoma"/>
            <family val="2"/>
            <charset val="204"/>
          </rPr>
          <t>DD: через него подключены Субботни ЗИЛ, Военкомат, Архангельское, Транспрник (не передал) и Крылатское (не передал)</t>
        </r>
      </text>
    </comment>
  </commentList>
</comments>
</file>

<file path=xl/comments2.xml><?xml version="1.0" encoding="utf-8"?>
<comments xmlns="http://schemas.openxmlformats.org/spreadsheetml/2006/main">
  <authors>
    <author>Болотин А.</author>
    <author>Ерёменко Максим Фёдорович</author>
  </authors>
  <commentList>
    <comment ref="D46" authorId="0">
      <text>
        <r>
          <rPr>
            <b/>
            <sz val="10"/>
            <color rgb="FF000000"/>
            <rFont val="Tahoma"/>
            <family val="2"/>
            <charset val="204"/>
          </rPr>
          <t>Максим: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Arial Cyr"/>
          </rPr>
          <t>Расходы на аренду объектов ЭСХ и автомобиля использ. при осуществлении деятельности по передаче по распред. сетям - 3090 тыс. руб. (прямые расходы) Аренда офиса - 785 тыс. руб. (косвен. асход., под. ежем. распред)</t>
        </r>
      </text>
    </comment>
    <comment ref="D70" authorId="0">
      <text>
        <r>
          <rPr>
            <sz val="9"/>
            <color indexed="8"/>
            <rFont val="Tahoma"/>
            <family val="2"/>
            <charset val="204"/>
          </rPr>
          <t>Максим: из них 17 сплит-система (косвенный)</t>
        </r>
      </text>
    </comment>
    <comment ref="E75" authorId="1">
      <text>
        <r>
          <rPr>
            <b/>
            <sz val="9"/>
            <color indexed="8"/>
            <rFont val="Tahoma"/>
            <family val="2"/>
            <charset val="204"/>
          </rPr>
          <t>Ерёменко Максим Фёдорович:</t>
        </r>
        <r>
          <rPr>
            <sz val="9"/>
            <color indexed="8"/>
            <rFont val="Tahoma"/>
            <family val="2"/>
            <charset val="204"/>
          </rPr>
          <t xml:space="preserve">
</t>
        </r>
        <r>
          <rPr>
            <sz val="9"/>
            <color indexed="8"/>
            <rFont val="Tahoma"/>
            <family val="2"/>
            <charset val="204"/>
          </rPr>
          <t>НИ за ТПП, передача - 0</t>
        </r>
      </text>
    </comment>
  </commentList>
</comments>
</file>

<file path=xl/sharedStrings.xml><?xml version="1.0" encoding="utf-8"?>
<sst xmlns="http://schemas.openxmlformats.org/spreadsheetml/2006/main" count="1927" uniqueCount="881">
  <si>
    <t>II. Основные показатели деятельности организации</t>
  </si>
  <si>
    <t>№</t>
  </si>
  <si>
    <t>Наименование показателей</t>
  </si>
  <si>
    <t>Единица</t>
  </si>
  <si>
    <t>Фактические показатели</t>
  </si>
  <si>
    <t>Показатели,</t>
  </si>
  <si>
    <t>Предложение на</t>
  </si>
  <si>
    <t>Предложения на 2020 год</t>
  </si>
  <si>
    <t>Предложения на 2021 год</t>
  </si>
  <si>
    <t>п/п</t>
  </si>
  <si>
    <t>измерения</t>
  </si>
  <si>
    <t>за год, предшествующий</t>
  </si>
  <si>
    <t>утвержденные</t>
  </si>
  <si>
    <t>расчетный период</t>
  </si>
  <si>
    <t>2-е полугодие</t>
  </si>
  <si>
    <t>1-е полугодие</t>
  </si>
  <si>
    <t>на расчетный период</t>
  </si>
  <si>
    <t>базовому периоду</t>
  </si>
  <si>
    <t>регулирования</t>
  </si>
  <si>
    <t>1. Основные показатели деятельности организаций, относящихся к субъектам естественных монополий,</t>
  </si>
  <si>
    <t>а также коммерческого оператора оптового рынка электрической энергии (мощности)</t>
  </si>
  <si>
    <t>1.</t>
  </si>
  <si>
    <t>Показатели эффективности</t>
  </si>
  <si>
    <t xml:space="preserve"> -</t>
  </si>
  <si>
    <t>деятельности организации</t>
  </si>
  <si>
    <t>1.1.</t>
  </si>
  <si>
    <t>Выручка</t>
  </si>
  <si>
    <t>тыс. рублей</t>
  </si>
  <si>
    <t>11772*</t>
  </si>
  <si>
    <t>1.2.</t>
  </si>
  <si>
    <t>Прибыль (убыток) от продаж</t>
  </si>
  <si>
    <t>1.3.</t>
  </si>
  <si>
    <t>EBITDA (прибыль до процентов,</t>
  </si>
  <si>
    <t>налогов и амортизации)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</si>
  <si>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</si>
  <si>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</si>
  <si>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</si>
  <si>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</si>
  <si>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</si>
  <si>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</si>
  <si>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</si>
  <si>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процент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</si>
  <si>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</si>
  <si>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</si>
  <si>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</si>
  <si>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</si>
  <si>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3.</t>
  </si>
  <si>
    <t>Показатели регулируемых видов</t>
  </si>
  <si>
    <t>3.1.</t>
  </si>
  <si>
    <t>Расчетный объем услуг в части управ-</t>
  </si>
  <si>
    <t>МВт</t>
  </si>
  <si>
    <r>
      <rPr>
        <sz val="12"/>
        <rFont val="Times New Roman"/>
        <family val="1"/>
        <charset val="204"/>
      </rP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</si>
  <si>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3.2.</t>
  </si>
  <si>
    <t>Расчетный объем услуг в части</t>
  </si>
  <si>
    <t>МВт·ч</t>
  </si>
  <si>
    <r>
      <rPr>
        <sz val="12"/>
        <rFont val="Times New Roman"/>
        <family val="1"/>
        <charset val="204"/>
      </rP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</si>
  <si>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t>3.3.</t>
  </si>
  <si>
    <r>
      <rPr>
        <sz val="12"/>
        <rFont val="Times New Roman"/>
        <family val="1"/>
        <charset val="204"/>
      </rP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</si>
  <si>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t>3.4.</t>
  </si>
  <si>
    <t>Объем полезного отпуска</t>
  </si>
  <si>
    <t>тыс. кВт·ч</t>
  </si>
  <si>
    <r>
      <rPr>
        <sz val="12"/>
        <rFont val="Times New Roman"/>
        <family val="1"/>
        <charset val="204"/>
      </rP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</si>
  <si>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t>3.5.</t>
  </si>
  <si>
    <t>Объем полезного отпуска электроэнер-</t>
  </si>
  <si>
    <t>гии населению и приравненным</t>
  </si>
  <si>
    <r>
      <rPr>
        <sz val="12"/>
        <rFont val="Times New Roman"/>
        <family val="1"/>
        <charset val="204"/>
      </rP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</si>
  <si>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t>3.6.</t>
  </si>
  <si>
    <t>Уровень потерь электрической</t>
  </si>
  <si>
    <r>
      <rPr>
        <sz val="12"/>
        <rFont val="Times New Roman"/>
        <family val="1"/>
        <charset val="204"/>
      </rPr>
      <t>энергии</t>
    </r>
    <r>
      <rPr>
        <vertAlign val="superscript"/>
        <sz val="12"/>
        <rFont val="Times New Roman"/>
        <family val="1"/>
        <charset val="204"/>
      </rPr>
      <t>3</t>
    </r>
  </si>
  <si>
    <t>3.7.</t>
  </si>
  <si>
    <t>Реквизиты программы энергоэффек-</t>
  </si>
  <si>
    <t xml:space="preserve"> - </t>
  </si>
  <si>
    <t>утверждена Директором ООО "КЭК" в МО приказом от 31.08.2018г. №2/э</t>
  </si>
  <si>
    <t>тивности (кем утверждена, дата утверждения, номер приказа)3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</si>
  <si>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</si>
  <si>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</si>
  <si>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</si>
  <si>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</si>
  <si>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r>
      <rPr>
        <sz val="12"/>
        <rFont val="Times New Roman"/>
        <family val="1"/>
        <charset val="204"/>
      </rP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</si>
  <si>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</si>
  <si>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</si>
  <si>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</si>
  <si>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</si>
  <si>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</si>
  <si>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</si>
  <si>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r>
      <rPr>
        <sz val="12"/>
        <rFont val="Times New Roman"/>
        <family val="1"/>
        <charset val="204"/>
      </rP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операционные</t>
    </r>
  </si>
  <si>
    <r>
      <rPr>
        <sz val="12"/>
        <rFont val="Times New Roman"/>
        <family val="1"/>
        <charset val="204"/>
      </rPr>
      <t>(подконтрольные) 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</si>
  <si>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t>в том числе:</t>
  </si>
  <si>
    <t xml:space="preserve">                        оплата труда</t>
  </si>
  <si>
    <t xml:space="preserve">                        ремонт основных фондов</t>
  </si>
  <si>
    <t xml:space="preserve">                        материальные затраты</t>
  </si>
  <si>
    <t>4.2.</t>
  </si>
  <si>
    <t>Расходы, за исключением указанных</t>
  </si>
  <si>
    <r>
      <rPr>
        <sz val="12"/>
        <rFont val="Times New Roman"/>
        <family val="1"/>
        <charset val="204"/>
      </rP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</si>
  <si>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rPr>
        <sz val="12"/>
        <rFont val="Times New Roman"/>
        <family val="1"/>
        <charset val="204"/>
      </rP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</si>
  <si>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</si>
  <si>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</si>
  <si>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</si>
  <si>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</si>
  <si>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</si>
  <si>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</si>
  <si>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</si>
  <si>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</si>
  <si>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</si>
  <si>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утверждения, номер приказа)</t>
  </si>
  <si>
    <t>4.5.</t>
  </si>
  <si>
    <r>
      <rPr>
        <sz val="12"/>
        <rFont val="Times New Roman"/>
        <family val="1"/>
        <charset val="204"/>
      </rP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</si>
  <si>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t>у. е.</t>
  </si>
  <si>
    <t>4.6.</t>
  </si>
  <si>
    <t>Операционные расходы на условную</t>
  </si>
  <si>
    <r>
      <rPr>
        <sz val="12"/>
        <rFont val="Times New Roman"/>
        <family val="1"/>
        <charset val="204"/>
      </rPr>
      <t>единицу</t>
    </r>
    <r>
      <rPr>
        <vertAlign val="superscript"/>
        <sz val="12"/>
        <rFont val="Times New Roman"/>
        <family val="1"/>
        <charset val="204"/>
      </rPr>
      <t>3</t>
    </r>
  </si>
  <si>
    <t>(у. е.)</t>
  </si>
  <si>
    <t>5.</t>
  </si>
  <si>
    <t>Показатели численности персонала и</t>
  </si>
  <si>
    <t>фонда оплаты труда по регулируемым</t>
  </si>
  <si>
    <t>видам деятельности</t>
  </si>
  <si>
    <t>5.1.</t>
  </si>
  <si>
    <t>Среднесписочная численность</t>
  </si>
  <si>
    <t>человек</t>
  </si>
  <si>
    <t>персонала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</si>
  <si>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</si>
  <si>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</si>
  <si>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</si>
  <si>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</si>
  <si>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</si>
  <si>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</si>
  <si>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кол.договор рег.№ 1807/2017 от 13.12.2017г.</t>
  </si>
  <si>
    <t>соглашения (дата утверждения, срок</t>
  </si>
  <si>
    <t>действия)</t>
  </si>
  <si>
    <t>6.</t>
  </si>
  <si>
    <t>Уставный капитал (складочный капи-</t>
  </si>
  <si>
    <t>тал, уставный фонд, вклады товарищей)</t>
  </si>
  <si>
    <t>7.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</si>
  <si>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</si>
  <si>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</si>
  <si>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</si>
  <si>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</si>
  <si>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</si>
  <si>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</si>
  <si>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</si>
  <si>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Приложение № 1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</si>
  <si>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</si>
  <si>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</si>
  <si>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</si>
  <si>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(в ред. от 17 сентября 2015 г.)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</si>
  <si>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</si>
  <si>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</si>
  <si>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</si>
  <si>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</si>
  <si>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 xml:space="preserve">Общество с ограниченной ответственностью "Казанская энергетическая компания" </t>
  </si>
  <si>
    <t>(полное и сокращенное наименование юридического лица)</t>
  </si>
  <si>
    <t>в Московской области (ООО "КЭК" в МО)</t>
  </si>
  <si>
    <t>I. Информация об организации</t>
  </si>
  <si>
    <t>Полное наименование</t>
  </si>
  <si>
    <t xml:space="preserve">Общество с ограниченной ответственностью "Казанская энергетическая компания" в Московской области </t>
  </si>
  <si>
    <t>Сокращенное наименование</t>
  </si>
  <si>
    <t>ООО "КЭК" в МО</t>
  </si>
  <si>
    <t>Место нахождения</t>
  </si>
  <si>
    <t>141002, Московская область, г. Мытищи, ул. Комарова, д.2, корп. 2, пом. V/1</t>
  </si>
  <si>
    <t>Фактический адрес</t>
  </si>
  <si>
    <t>ИНН</t>
  </si>
  <si>
    <t>5018192221</t>
  </si>
  <si>
    <t>КПП</t>
  </si>
  <si>
    <t>502901001</t>
  </si>
  <si>
    <t>Ф. И. О. руководителя</t>
  </si>
  <si>
    <t>Кобазев Игорь Анатольевич</t>
  </si>
  <si>
    <t>Адрес электронной почты</t>
  </si>
  <si>
    <t>ener-gy5@yandex.ru</t>
  </si>
  <si>
    <t>Контактный телефон</t>
  </si>
  <si>
    <t>+7 (901) 470-01-63</t>
  </si>
  <si>
    <t>Факс</t>
  </si>
  <si>
    <t xml:space="preserve"> +7 (498)628-24-04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</si>
  <si>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</si>
  <si>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</si>
  <si>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</si>
  <si>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Общество с ограниченной ответственностью "Казанская энергетическая компания" в Московской области</t>
  </si>
  <si>
    <t xml:space="preserve"> ООО "КЭК" в Московской области</t>
  </si>
  <si>
    <t>141092, Московская область, г. Королёв, ул. Лесная дом 14, офис 20</t>
  </si>
  <si>
    <t>141006, Московская область, г. Мытищи, ул. Комарова, д.2, корп. 2, пом. V/1</t>
  </si>
  <si>
    <t>501801001</t>
  </si>
  <si>
    <t>Ф.И.О. руководителя</t>
  </si>
  <si>
    <t xml:space="preserve"> +7 (901) 470-01-63</t>
  </si>
  <si>
    <t>+7 (498)628-24-04</t>
  </si>
  <si>
    <t>Приложение № 3</t>
  </si>
  <si>
    <t>Раздел 2. Основные показатели деятельности гарантирующих поставщиков</t>
  </si>
  <si>
    <t>Предложения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</si>
  <si>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</si>
  <si>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</si>
  <si>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</si>
  <si>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</si>
  <si>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</si>
  <si>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</si>
  <si>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</si>
  <si>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</si>
  <si>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</si>
  <si>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</si>
  <si>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</si>
  <si>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</si>
  <si>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</si>
  <si>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</si>
  <si>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</si>
  <si>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</si>
  <si>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</si>
  <si>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</si>
  <si>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1.1.1.А.</t>
  </si>
  <si>
    <t>1.1.1.Б.</t>
  </si>
  <si>
    <t>1.1.2.</t>
  </si>
  <si>
    <t>оборудованных в установленном</t>
  </si>
  <si>
    <t>порядке стационарными</t>
  </si>
  <si>
    <t>электроплитами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</si>
  <si>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</si>
  <si>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</si>
  <si>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</si>
  <si>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</si>
  <si>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</si>
  <si>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</si>
  <si>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</si>
  <si>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</si>
  <si>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</si>
  <si>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</si>
  <si>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</si>
  <si>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</si>
  <si>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</si>
  <si>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</si>
  <si>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</si>
  <si>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</si>
  <si>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</si>
  <si>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</si>
  <si>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</si>
  <si>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</si>
  <si>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</si>
  <si>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 за исключением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</si>
  <si>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</si>
  <si>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</si>
  <si>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</si>
  <si>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</si>
  <si>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</si>
  <si>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</si>
  <si>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</si>
  <si>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</si>
  <si>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</si>
  <si>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</si>
  <si>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</si>
  <si>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</si>
  <si>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</si>
  <si>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</si>
  <si>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</si>
  <si>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</si>
  <si>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тыс. штук</t>
  </si>
  <si>
    <t>категориями потребителей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</si>
  <si>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</si>
  <si>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</si>
  <si>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</si>
  <si>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</si>
  <si>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</si>
  <si>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</si>
  <si>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</si>
  <si>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</si>
  <si>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</si>
  <si>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</si>
  <si>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</si>
  <si>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</si>
  <si>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</si>
  <si>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</si>
  <si>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6.1.</t>
  </si>
  <si>
    <t>6.2.</t>
  </si>
  <si>
    <t>6.3.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</si>
  <si>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</si>
  <si>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</si>
  <si>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</si>
  <si>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</si>
  <si>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</si>
  <si>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</si>
  <si>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</si>
  <si>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</si>
  <si>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</si>
  <si>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</si>
  <si>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</si>
  <si>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</si>
  <si>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* Базовый период — год, предшествующий расчетному периоду регулирования.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</si>
  <si>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</si>
  <si>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</si>
  <si>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</si>
  <si>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</si>
  <si>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</si>
  <si>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</si>
  <si>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</si>
  <si>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</si>
  <si>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</si>
  <si>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</si>
  <si>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</si>
  <si>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</si>
  <si>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</si>
  <si>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тыс. Гкал</t>
  </si>
  <si>
    <t>с коллекторов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</si>
  <si>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</si>
  <si>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</si>
  <si>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</si>
  <si>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</si>
  <si>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</si>
  <si>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</si>
  <si>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</si>
  <si>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</si>
  <si>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</si>
  <si>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</si>
  <si>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</si>
  <si>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</si>
  <si>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</si>
  <si>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</si>
  <si>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г/кВт·ч</t>
  </si>
  <si>
    <t>на электрическую энергию</t>
  </si>
  <si>
    <t>8.2.</t>
  </si>
  <si>
    <t>топливо на тепловую энергию</t>
  </si>
  <si>
    <t>кг/Гкал</t>
  </si>
  <si>
    <t>на тепловую энергию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</si>
  <si>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</si>
  <si>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</si>
  <si>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</si>
  <si>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</si>
  <si>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</si>
  <si>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</si>
  <si>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</si>
  <si>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</si>
  <si>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</si>
  <si>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</si>
  <si>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</si>
  <si>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</si>
  <si>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</si>
  <si>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</si>
  <si>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</si>
  <si>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</si>
  <si>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</si>
  <si>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</si>
  <si>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</si>
  <si>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</si>
  <si>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</si>
  <si>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</si>
  <si>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</si>
  <si>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</si>
  <si>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</si>
  <si>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</si>
  <si>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</si>
  <si>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</si>
  <si>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</si>
  <si>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</si>
  <si>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</si>
  <si>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</si>
  <si>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</si>
  <si>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</si>
  <si>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</si>
  <si>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</si>
  <si>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</si>
  <si>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</si>
  <si>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</si>
  <si>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</si>
  <si>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</si>
  <si>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</si>
  <si>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</si>
  <si>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разделы 9, 10, 12, 13, 14 не заполняются.</t>
  </si>
  <si>
    <t>Приложение № 5</t>
  </si>
  <si>
    <t>III. Цены (тарифы) по регулируемым видам деятельности организации</t>
  </si>
  <si>
    <t>первое</t>
  </si>
  <si>
    <t>второе</t>
  </si>
  <si>
    <t>1-е</t>
  </si>
  <si>
    <t>2-е</t>
  </si>
  <si>
    <t>полугодие</t>
  </si>
  <si>
    <t>Для организаций, относящихся</t>
  </si>
  <si>
    <t>к субъектам естественных монополий: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</si>
  <si>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</si>
  <si>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</si>
  <si>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</si>
  <si>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рублей/МВт в мес.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</si>
  <si>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</si>
  <si>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</si>
  <si>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</si>
  <si>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</si>
  <si>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</si>
  <si>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</si>
  <si>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</si>
  <si>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</si>
  <si>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АО «СО ЕЭС»</t>
  </si>
  <si>
    <t>предельный максимальный уровень</t>
  </si>
  <si>
    <t>рублей/МВт·ч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</si>
  <si>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</si>
  <si>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</si>
  <si>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</si>
  <si>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</si>
  <si>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</si>
  <si>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</si>
  <si>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</si>
  <si>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</si>
  <si>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АО «СО ЕЭС»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</si>
  <si>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</si>
  <si>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</si>
  <si>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</si>
  <si>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</si>
  <si>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</si>
  <si>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</si>
  <si>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</si>
  <si>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</si>
  <si>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</si>
  <si>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</si>
  <si>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</si>
  <si>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</si>
  <si>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</si>
  <si>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</si>
  <si>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</si>
  <si>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</si>
  <si>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ции потерь электрической энергии»</t>
  </si>
  <si>
    <t>доходность продаж для прочих</t>
  </si>
  <si>
    <t>потребителей:</t>
  </si>
  <si>
    <t>менее 670 кВт</t>
  </si>
  <si>
    <t>Для генерирующих объектов</t>
  </si>
  <si>
    <t>цена на электрическую энергию</t>
  </si>
  <si>
    <t>рублей/тыс.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</si>
  <si>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</si>
  <si>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</si>
  <si>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</si>
  <si>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рублей/Гкал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</si>
  <si>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</si>
  <si>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</si>
  <si>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</si>
  <si>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</si>
  <si>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</si>
  <si>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r>
      <rPr>
        <sz val="12"/>
        <rFont val="Times New Roman"/>
        <family val="1"/>
        <charset val="204"/>
      </rP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</si>
  <si>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rPr>
        <sz val="12"/>
        <rFont val="Times New Roman"/>
        <family val="1"/>
        <charset val="204"/>
      </rP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</si>
  <si>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rPr>
        <sz val="12"/>
        <rFont val="Times New Roman"/>
        <family val="1"/>
        <charset val="204"/>
      </rP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</si>
  <si>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rPr>
        <sz val="12"/>
        <rFont val="Times New Roman"/>
        <family val="1"/>
        <charset val="204"/>
      </rPr>
      <t>&gt;13 кг/см</t>
    </r>
    <r>
      <rPr>
        <vertAlign val="superscript"/>
        <sz val="12"/>
        <rFont val="Times New Roman"/>
        <family val="1"/>
        <charset val="204"/>
      </rPr>
      <t>2</t>
    </r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</si>
  <si>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</si>
  <si>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</si>
  <si>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</si>
  <si>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</si>
  <si>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</si>
  <si>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</si>
  <si>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рублей/Гкал/ч</t>
  </si>
  <si>
    <t>мощности</t>
  </si>
  <si>
    <t>в месяц</t>
  </si>
  <si>
    <t>4.4.2.</t>
  </si>
  <si>
    <t>тариф на тепловую энергию</t>
  </si>
  <si>
    <t>средний тариф на теплоноситель,</t>
  </si>
  <si>
    <t>рублей/куб. метр</t>
  </si>
  <si>
    <t>вода</t>
  </si>
  <si>
    <t>11772* сумма реализации оказанных услуг (выручки) без НДС - из которой принятая  МОЭСК только 10 179 тыс. руб.</t>
  </si>
  <si>
    <t>2021</t>
  </si>
  <si>
    <t>базовому периоду (2018)</t>
  </si>
  <si>
    <t>базовому периоду (2019)</t>
  </si>
  <si>
    <r>
      <t>на базовый период</t>
    </r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(2020)</t>
    </r>
  </si>
  <si>
    <r>
      <t>на базовый период</t>
    </r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(2019)</t>
    </r>
  </si>
  <si>
    <t>регулирования (2021)</t>
  </si>
  <si>
    <t>на базовый период* (2019)</t>
  </si>
  <si>
    <t>на базовый период* (2020)</t>
  </si>
  <si>
    <t>Расчёт затрат по оплате арендных платежей по объектам ЭСХ ООО "КЭК" в МО на 2021 год</t>
  </si>
  <si>
    <t>исправлено</t>
  </si>
  <si>
    <t>№ п/п</t>
  </si>
  <si>
    <t>наименование владельца объектов ЭСХ</t>
  </si>
  <si>
    <t>реквизиты договора аренды</t>
  </si>
  <si>
    <t>арендная плата по договору в 2021г., руб./мес. (без НДС)</t>
  </si>
  <si>
    <t>затраты на 2021, руб. без НДС</t>
  </si>
  <si>
    <t>КИЗ "Топаз"</t>
  </si>
  <si>
    <t xml:space="preserve">договор аренды А-02-04/15 от 11.01.2016 с ДС № Р-1 от 01.12.2017 </t>
  </si>
  <si>
    <t>ООО "Нара-С1"</t>
  </si>
  <si>
    <t>договор аренды А-01-04/15 от 11.08.2015 с ДС от 16.01.2017г., ДС № Р-1 от 01.12.2017г.</t>
  </si>
  <si>
    <t>ООО "СтройПроектМонтаж XXI"</t>
  </si>
  <si>
    <t>договор аренды А-05-04/15 от 11.01.2016 с ДС № Р-1 от 01.12.2017г.</t>
  </si>
  <si>
    <t>ООО "Глаголево-18"</t>
  </si>
  <si>
    <t xml:space="preserve">договор аренды А-04-04/15 от 11.01.2016 с ДС от 20.02.2016г., ДС № Р-1 от 01.12.2017г. </t>
  </si>
  <si>
    <t>ДСК "Поляна"</t>
  </si>
  <si>
    <t>договор аренды А-03/17 от 20.03.2017 с ДС № Р-1</t>
  </si>
  <si>
    <t>ООО "Долгино С1"</t>
  </si>
  <si>
    <t>договор аренды А-03/17-2 от 23.03.2017 с ДС № Р-1</t>
  </si>
  <si>
    <t>ПК "ОММЗ"</t>
  </si>
  <si>
    <t>договор аренды А-01/16-2 от 16.01.2016 с ДС № Р-1</t>
  </si>
  <si>
    <t>ООО "Строй-Сервис"</t>
  </si>
  <si>
    <t>договор аренды А-08/18-1 от 07.08.2018</t>
  </si>
  <si>
    <t>ООО "ЖилИно"</t>
  </si>
  <si>
    <t>договор аренды А-02/17 от 15.02.2017 с ДС № ДС-1, ДС № 2 23.10.2019</t>
  </si>
  <si>
    <t>АО "Тандер"</t>
  </si>
  <si>
    <t>договор аренды РЦЦ/44413/16 от 06.07.2016, ДС № 1 от 27.09.2016, ДС № 2 14.12.2016, ДС № Р-1 от 01.12.2017, ДС № 5 от 03.12.2018</t>
  </si>
  <si>
    <t>№ РЦЦ/66966 от 19.09.2017 г., ДС № 1 от 29.12.2018</t>
  </si>
  <si>
    <t>ИП Афансьев (Старая Купавна)</t>
  </si>
  <si>
    <t>договор аренды А-12/15 от 03.12.2015, ДС № 1 от 25.12.2015, ДС № 2 от 31.12.2015, ДС № Р-1 от 01.12.2017</t>
  </si>
  <si>
    <t>ООО "Энергия"</t>
  </si>
  <si>
    <t>А-08/18-2 от 08.08.2018_Ивантеевка (РП-24, ТП-1181, ТП-1171)</t>
  </si>
  <si>
    <t>ДС № 2 от 12.11.2018 (Истра-Девелопмент)</t>
  </si>
  <si>
    <t>ДС № 3 от 23.01.2019_Ивантеевка (ТП-1200)</t>
  </si>
  <si>
    <t>ДС № 4 от 27.08.2019_Руза (Тучково_ЖБИ РП-61)</t>
  </si>
  <si>
    <t>ДС № 5 от 10.07.2019_Н.Купавна (ТП-1141)</t>
  </si>
  <si>
    <t>ДС № 6 от 23.01.2020 (Атлас Девелопмент)</t>
  </si>
  <si>
    <t>А-10/18 от 15.10.2018_Коломна (ГСС)</t>
  </si>
  <si>
    <t>ДС № 1 от 02.04.2019_Коломна (ТП-2, ТП-3, РП-365)</t>
  </si>
  <si>
    <t>ДС № 2 от 28.10.2019_Коломна (ТП-344)</t>
  </si>
  <si>
    <t>Всего</t>
  </si>
  <si>
    <t xml:space="preserve">Перечень объектов ООО "КЭК" в Московской области на 2021 год </t>
  </si>
  <si>
    <t>Собственник (Арендодатель)</t>
  </si>
  <si>
    <t>Адрес</t>
  </si>
  <si>
    <t>Реквизиты договора аренды, пользования</t>
  </si>
  <si>
    <t>Реквизиты АРБП</t>
  </si>
  <si>
    <t>Год ввода оборудования в эксплуатацию</t>
  </si>
  <si>
    <t>Состав оборудования</t>
  </si>
  <si>
    <t>У.Е. (на объекте)</t>
  </si>
  <si>
    <t>Силовые трансформаторы</t>
  </si>
  <si>
    <t>ПС 110/10(6)кВ</t>
  </si>
  <si>
    <t>РП</t>
  </si>
  <si>
    <t>МТП (1 тр-рные)</t>
  </si>
  <si>
    <t>ТП (1 тр-рные),  штук</t>
  </si>
  <si>
    <t>ТП (2-тр-рные), штук</t>
  </si>
  <si>
    <t>Эл.счетчики</t>
  </si>
  <si>
    <t>Выключатели, штук</t>
  </si>
  <si>
    <t>ВЛ 110кВ</t>
  </si>
  <si>
    <t>Линии 6-10 кВ</t>
  </si>
  <si>
    <t>Линии 0,4 кВ</t>
  </si>
  <si>
    <t>Количество тр-в 110кВ, штук</t>
  </si>
  <si>
    <t>Количество тр-в 6-10кВ, штук</t>
  </si>
  <si>
    <t>Присоединенная мощность трансформатора, МВА</t>
  </si>
  <si>
    <t>Собственные СН2</t>
  </si>
  <si>
    <t>Собственные НН</t>
  </si>
  <si>
    <t>Абонентов НН</t>
  </si>
  <si>
    <t>Од/Кз 110 кВ, шт</t>
  </si>
  <si>
    <t>ШР (ЛР), 110 кВ</t>
  </si>
  <si>
    <t>Масляные</t>
  </si>
  <si>
    <t>Нагрузки</t>
  </si>
  <si>
    <t>Вакуумные (элегазовые)</t>
  </si>
  <si>
    <t>Разъединители</t>
  </si>
  <si>
    <r>
      <t xml:space="preserve">Длина </t>
    </r>
    <r>
      <rPr>
        <b/>
        <sz val="11"/>
        <rFont val="Times New Roman"/>
        <family val="1"/>
        <charset val="204"/>
      </rPr>
      <t>ВЛ</t>
    </r>
    <r>
      <rPr>
        <sz val="10"/>
        <rFont val="Times New Roman"/>
        <family val="1"/>
        <charset val="204"/>
      </rPr>
      <t xml:space="preserve"> (км.)</t>
    </r>
  </si>
  <si>
    <r>
      <t xml:space="preserve">Длина </t>
    </r>
    <r>
      <rPr>
        <b/>
        <sz val="11"/>
        <rFont val="Times New Roman"/>
        <family val="1"/>
        <charset val="204"/>
      </rPr>
      <t>КЛ</t>
    </r>
    <r>
      <rPr>
        <sz val="10"/>
        <rFont val="Times New Roman"/>
        <family val="1"/>
        <charset val="204"/>
      </rPr>
      <t xml:space="preserve"> (км.)</t>
    </r>
  </si>
  <si>
    <t>Уровень напряжения</t>
  </si>
  <si>
    <t>Московская обл, г. Королев, Тихонравова д.29
Орехово-Зуевский р-н., восточнее  д. Новое Титово;
г.Шатура, Транспортный проезд, д.1; ул.Радченко; Кервское ш.</t>
  </si>
  <si>
    <t>С8-16-302С-11450 от б/д
№ ТП-08/16-2 от 17.08.2016
№ КПИ-08/16-2 от 24.08.16 г.</t>
  </si>
  <si>
    <t>506-Ю от 16.01.2020
В-ОЗ-26/Б от 12.09.2016
№В-Ш-15/Б от 23.08.2016</t>
  </si>
  <si>
    <t>2016г.
2016г. 
1991г 2019г.</t>
  </si>
  <si>
    <t>6-10кВ</t>
  </si>
  <si>
    <t xml:space="preserve">Орехово-Зуевский р-н., ПС-317 д. Авсюнино; </t>
  </si>
  <si>
    <t>1963г.</t>
  </si>
  <si>
    <t>Московская обл., г.Воскресенск, 
г.Павловский Посад,
г. Электросталь</t>
  </si>
  <si>
    <t>№ РЦЦ/44413/16 от 06.07.2016 г 
+ Доп.Соглашение 
от 14.12.2016</t>
  </si>
  <si>
    <r>
      <t>№1804972 от 27.04.2018г;
№1804703 от 30.04.2018г;</t>
    </r>
    <r>
      <rPr>
        <sz val="8"/>
        <color rgb="FFFF0000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№1804831 от 30.04.2018г</t>
    </r>
    <r>
      <rPr>
        <sz val="8"/>
        <color rgb="FFFF0000"/>
        <rFont val="Times New Roman"/>
        <family val="1"/>
        <charset val="204"/>
      </rPr>
      <t xml:space="preserve"> 
</t>
    </r>
    <r>
      <rPr>
        <sz val="8"/>
        <rFont val="Times New Roman"/>
        <family val="1"/>
        <charset val="204"/>
      </rPr>
      <t>№ 1804833 от 30.04.2018г.</t>
    </r>
  </si>
  <si>
    <t>2013 г., 
2011 г., 
2014 г.
2015г.</t>
  </si>
  <si>
    <t>6-10 кВ</t>
  </si>
  <si>
    <t>АО "Тандер" (с 2019)</t>
  </si>
  <si>
    <t>140200, Московская область, г.Воскресенск, Промплощадка № 1, 50:29:0040303:0021, универсальный магазин</t>
  </si>
  <si>
    <t>№ РЦЦ/66966 от 19.09.2017 г.</t>
  </si>
  <si>
    <t>АТП от 10.10.2018 № 1817991 (Воскресенск)</t>
  </si>
  <si>
    <t>Московская обл, г.Дубна, пр-т Боголюбова, д. 50 ГМ "Магнит", 50:40:0020103:70</t>
  </si>
  <si>
    <t xml:space="preserve">№ 1817996 от </t>
  </si>
  <si>
    <t>Московская обл., Коломенский район, с. Парфентьево, 50:34:0010617:121</t>
  </si>
  <si>
    <t>№ ИА-18-305-853(128356) от 09.11.2018</t>
  </si>
  <si>
    <t>141506, Москвоская обл., г.Солнечногорск, ул. Красная, д.161 ГМ "Магнит"</t>
  </si>
  <si>
    <t>№ 718868 от 13.03.2019</t>
  </si>
  <si>
    <t>Московская обл., Наро-Фоминский р-н, д. Глаголево</t>
  </si>
  <si>
    <t>№А-02-04/15 от 11.01.2016 г.</t>
  </si>
  <si>
    <t>№1/З8-18-305-376 от 28.06.2018г;
№1/З8-18-305-361 от 28.06.2018г;
№1/З8-18-305-367 от 28.05.2018г;</t>
  </si>
  <si>
    <t>2002 г., 
2004 г., 
2005 г.</t>
  </si>
  <si>
    <t>10кВ</t>
  </si>
  <si>
    <t>Олег</t>
  </si>
  <si>
    <t>Московская обл., Наро-Фоминский р-н, 
д. Новоглаголево, ул. Водная, д.1, корп. 2</t>
  </si>
  <si>
    <t>№А-01-04/15 от 11.08.2016 г. + Доп.Согл.№2 от 16.01.2017</t>
  </si>
  <si>
    <t>№И-18-00-933029 от 26.06.2018г</t>
  </si>
  <si>
    <t>2011 г.</t>
  </si>
  <si>
    <t>ООО "СтройПроект Монтаж XXI"</t>
  </si>
  <si>
    <t>Московская обл., Наро-Фоминский р-н, 
с.о. Петровский, д.Жедочи</t>
  </si>
  <si>
    <t>№А-05-04/15 от 11.01.2016 г.</t>
  </si>
  <si>
    <t>№1/З8-18-305-363 от 28.06.2018г;
№1/ИА-18-305-273 от 25.06.2018г;</t>
  </si>
  <si>
    <t xml:space="preserve"> 2007 г., 
2010 г.</t>
  </si>
  <si>
    <t>Московская обл., Наро-Фоминский р-н, 
с.о. Петровский, д.Глаголево</t>
  </si>
  <si>
    <t>№А-04-04/15 от 11.01.2016 г.</t>
  </si>
  <si>
    <t>№1/З8-18-305-364 от 28.06.2018г;
№1/З8-18-305-365 от 29.06.2018г;</t>
  </si>
  <si>
    <t>2013 г.,
2015 г.</t>
  </si>
  <si>
    <t>Московская обл., Солнечногорский р-н, д. Голубое</t>
  </si>
  <si>
    <t>№ А-02/17 от 15.02.2017 г. + ДС-1 от 20.02.2017</t>
  </si>
  <si>
    <t>№ 1/ИА-19-304-577(711521) от 11.01.2020</t>
  </si>
  <si>
    <t>2015 г.</t>
  </si>
  <si>
    <t>10 кВ</t>
  </si>
  <si>
    <t>с учётом корректировки по составу и протяжённости КЛ 10/0,4 кВ</t>
  </si>
  <si>
    <t>ДС № 2 от 25.10.2019 к дог. № А-02/17 от 20.02.2017</t>
  </si>
  <si>
    <t>2019г.</t>
  </si>
  <si>
    <t>Московская обл., Наро-Фоминский р-н, 
д.Лисинцево</t>
  </si>
  <si>
    <t>№ А-03/17 от 20.03.2017 г.</t>
  </si>
  <si>
    <t>№1/НМ-18-305-145 от 03.05.2018 г.</t>
  </si>
  <si>
    <t>ООО "Долгино-С1"</t>
  </si>
  <si>
    <t>Московская обл., Наро-Фоминский р-н, 
д.Новоглаголево</t>
  </si>
  <si>
    <t>№ А-03/17-2 от 25.03.2017 г.</t>
  </si>
  <si>
    <t>№ 1/З8-18-305-375 от 28.06.2018 г.</t>
  </si>
  <si>
    <t>СНТ "Поле чудес"</t>
  </si>
  <si>
    <t>Московская обл., Солнечногорский р-н, д. Головково</t>
  </si>
  <si>
    <t>№ БП-07/16-1 от 05.07.2016</t>
  </si>
  <si>
    <t>№ 1/СЭС-18-304-С-933752/104/С8 
от 28.05.2018 г.</t>
  </si>
  <si>
    <t>6 кВ</t>
  </si>
  <si>
    <t>Московская обл., Орехово-Зуевский р-н, 
п.Авсюнино (Дороховское с/п)</t>
  </si>
  <si>
    <t>№А-01/16-2 от 19.01.2016г.</t>
  </si>
  <si>
    <t>№ 1/ИА-18-305-274 от 20.06.2018г</t>
  </si>
  <si>
    <t>2003 г.</t>
  </si>
  <si>
    <t>ИП Афанасьев П.А. (Ст.Купавна)</t>
  </si>
  <si>
    <t>Московская обл., Ногинский р-н, г.Старая Купавна, ул.Кирова 23</t>
  </si>
  <si>
    <t>№ А-12/15 от 03.12.2015 г.</t>
  </si>
  <si>
    <t>№ В-СК-9/Б от 21.12.2015 г.</t>
  </si>
  <si>
    <t>2014 г.</t>
  </si>
  <si>
    <t>ИП Афанасьев П.А. (Стрёково)</t>
  </si>
  <si>
    <t>Московская обл., Дмитровский р-н. д. Стрёково</t>
  </si>
  <si>
    <t>№ А-01/16 от 12.01.2016 г.</t>
  </si>
  <si>
    <t xml:space="preserve"> № 1/СЭС-18-304-933766/104/С8 от 19.06.2018</t>
  </si>
  <si>
    <t>2007 г.</t>
  </si>
  <si>
    <t>ИП Афанасьев П.А. (Курово)</t>
  </si>
  <si>
    <t>Московская обл., Дмитровский р-н, д. Курово</t>
  </si>
  <si>
    <t>№ 1/СЭС-18-304-Д-933000/104/С8 от 19.06.2018</t>
  </si>
  <si>
    <t>2008 г.</t>
  </si>
  <si>
    <t xml:space="preserve">СНТ "Москвиич" </t>
  </si>
  <si>
    <t>Московская обл., Воскресенский р-н д.Потаповское</t>
  </si>
  <si>
    <t>№ БП-08/16-3 от 10.08.2016</t>
  </si>
  <si>
    <t>№ 94/ЭЧ-16 от 20.05.2018</t>
  </si>
  <si>
    <t>2013 г.</t>
  </si>
  <si>
    <t>Московская обл., Пушкинский р-н, с. Путилово</t>
  </si>
  <si>
    <t>№ А-08/18-1 от 07.08.2018г.</t>
  </si>
  <si>
    <t>№ 1/СЭС-18-304-П-107891/104/С8 от 08.09.2018</t>
  </si>
  <si>
    <t>2016 г.</t>
  </si>
  <si>
    <t>СНТ "Нефтянник-9"</t>
  </si>
  <si>
    <t>№ БП-08/16-4 от 10.08.2016 г.</t>
  </si>
  <si>
    <t>№1805332 от 31.05.2018 г.</t>
  </si>
  <si>
    <t>2003 г.;
2014 г.</t>
  </si>
  <si>
    <t>СНТ "Пламя"</t>
  </si>
  <si>
    <t>Московская обл., Воскресенский р-н, д.Потаповское</t>
  </si>
  <si>
    <t>№ БП-08/17 от 10.08.2017 г.</t>
  </si>
  <si>
    <t>ПК "Полесье" (СНТ "Победа")</t>
  </si>
  <si>
    <t>Московская обл., Наро-Фоминский р-н, д. Пушкарка</t>
  </si>
  <si>
    <t>№ БП-10/16 от 11.10.2016 г.</t>
  </si>
  <si>
    <t>№ 1/38-18-305-930 
от 26.09.2018 г.</t>
  </si>
  <si>
    <t>СНТ "Литейщик"</t>
  </si>
  <si>
    <t>№ БП-09/17 от 18.09.2017 г.</t>
  </si>
  <si>
    <t>Заворовский дачник</t>
  </si>
  <si>
    <t>Московская область, Раменский р-н, с/п Никоновское, НСТ "Заворовский дачник"</t>
  </si>
  <si>
    <t>дог. № БВП-06/18 от 25.06.2018г.</t>
  </si>
  <si>
    <t>№ 082-999585 от 31.07.2018г.</t>
  </si>
  <si>
    <t>СНТ "Надежда"</t>
  </si>
  <si>
    <t>Московская область, Можайский р-н, пос. Красновидова</t>
  </si>
  <si>
    <t>дог. № ДУ-08_18 от 03.08.2018г.</t>
  </si>
  <si>
    <t>№1/МЖ-18-П-911196 от 13.02.2019</t>
  </si>
  <si>
    <t>Московская область, г.Ивантеевка,, ул. Новая слобода (РТП-24, БКТП-1188)</t>
  </si>
  <si>
    <t>дог. № 08/18-2 от 08.08.2018</t>
  </si>
  <si>
    <t>№ 1_ИА_18_305_743 (107196) от 03.09.2018</t>
  </si>
  <si>
    <t>Московская область, г.Ивантеевка, Фабричный пр-зд, д.3А (БКТП-1171)</t>
  </si>
  <si>
    <t>№ 1815404 от 23.09.2018</t>
  </si>
  <si>
    <t>МО, Истринский р-н, с/п П-Слободское, д. Новинки, КТП № 2573</t>
  </si>
  <si>
    <t>ДС № 2 от 16.10.2018г. к дог. № А-08/18-2 от 08.08.2018г.</t>
  </si>
  <si>
    <t>№ 1/ИА-18-305-940 от 08.12.2018</t>
  </si>
  <si>
    <t>МО, Истринский р-н, с/п П-Слободское, д. Новинки, КТП № 2574</t>
  </si>
  <si>
    <t>Московская обл., г. Ивантеевка ул. Санаторная д.1, корп.21 (ТП-1200)</t>
  </si>
  <si>
    <t>ДС № 3 от 23.01.2019г. к дог. № А-08/18-2 от 08.08.2018г.</t>
  </si>
  <si>
    <t>№1900956 от 05.04.2019</t>
  </si>
  <si>
    <t>Московская обл, Рузский р-н, пос. Тучково (ЗЖБИ)</t>
  </si>
  <si>
    <t>ДС № 4 от 27.08.2019г. к дог. № А-08/18-2 от 08.08.2018г.</t>
  </si>
  <si>
    <t>№ 1/ИА-19-305-507 от 07.10.2019</t>
  </si>
  <si>
    <t>Московская область, Ногинский район, дер. Новая Купавна, мкр-н Лагуна, кадастровый номер 50:16:0601002:558 (ТП-1141)</t>
  </si>
  <si>
    <t>ДС № 5 от 10.09.2019г. к дог. № А-08/18-2 от 08.08.2018г.</t>
  </si>
  <si>
    <t>№ 356 от 26.09.2019</t>
  </si>
  <si>
    <t>Московская область, г.Пущино</t>
  </si>
  <si>
    <t>ДС № 6 от 24.01.2020г. к дог. № А-08/18-2 от 08.08.2018г.</t>
  </si>
  <si>
    <t>Московская область, г. Коломна, ул. Малышева, д.13а; кадастровый (условный) номер 50-50-57/022/2012-166 (РТП-355)</t>
  </si>
  <si>
    <t>дог. № А-10/18 от 15.10.2018г.</t>
  </si>
  <si>
    <t>№ 1821001 от 18.12.2018</t>
  </si>
  <si>
    <t>16.04.2012г.</t>
  </si>
  <si>
    <t>Московская область, г. Коломна, ул. Гагарина; кадастровый (условный) номер 50:57:06:00504:003 (ТП-315)</t>
  </si>
  <si>
    <t>№ 1820408 от 28.12.2018</t>
  </si>
  <si>
    <t>10.11.2004г.</t>
  </si>
  <si>
    <t>Московская область, г. Коломна, ул. Малышева д.13б; кадастровый (условный) номер 50-50-57/052/2012-169 (ТП-356)</t>
  </si>
  <si>
    <t>30.10.2012г.</t>
  </si>
  <si>
    <t>Московская область, г. Коломна, ул. Гаврилова д.4; кадастровый (условный) номер 50-50-57/024/2007-360 (ТП-329)</t>
  </si>
  <si>
    <t>№ 1820984 от 18.12.2018</t>
  </si>
  <si>
    <t>21.09.2009г.</t>
  </si>
  <si>
    <t>Московская область, г. Коломна, ул. Полянская д.17; инв.№ 077:027-10030, лит.Б, кадастровый (условный) номер 50-50-57/ 025/2010-189 (ТП-342)</t>
  </si>
  <si>
    <t>№ 1820561 от 18.12.2018</t>
  </si>
  <si>
    <t>27.04.2010г.</t>
  </si>
  <si>
    <t>Московская область, г. Коломна, ул. Мечникова д.36А; инв.№ 50-50-57/044/2013-126, лит.Б, кадастровый (условный) номер 50-50-57/044/2013-126 (ТП-362)</t>
  </si>
  <si>
    <t>№ 1820981 от 18.12.2018</t>
  </si>
  <si>
    <t>28.05.2013г.</t>
  </si>
  <si>
    <t>Московская область, г. Коломна, ул. Октябрьской революции д.295; инв.№ 50-50-57/006/2009-137 (ТП-336)</t>
  </si>
  <si>
    <t>№ 1821006 от 18.12.2018</t>
  </si>
  <si>
    <t>30.04.2009г.</t>
  </si>
  <si>
    <t>Московская область, г. Коломна, ТП-2, адрес (местонахождение) объекта: Московская область, г. Коломна, ул.Захарова д.4Б; кадастровый (условный) номер 50:57:0080704:326</t>
  </si>
  <si>
    <t>ДС № 1 от 02.04.2019г. к дог. № А-10/18 от 15.10.2018г.</t>
  </si>
  <si>
    <t>Московская область, г. Коломна,ТП-3, адрес (местонахождение) объекта: Московская область, г. Коломна, ул. Захарова д.8а; кадастровый (условный) номер 50:57:0080704:578</t>
  </si>
  <si>
    <t>Московская область, г. Коломна, ул. Репинские пруды, 1а, РТП-365, размещена на земельном участке кад. № 50:57:0030503:62</t>
  </si>
  <si>
    <t>новые на 2020</t>
  </si>
  <si>
    <t>Московская область, г. Коломна, ул.Пионерская д.54А; кадастровый (условный) номер 50:57:0030604:791, ТП-344</t>
  </si>
  <si>
    <t>ДС № 2 от 28.10.2019г. к дог. №А-10/18 от 15.10.2018г.</t>
  </si>
  <si>
    <t>ТП-344</t>
  </si>
  <si>
    <t>Московская область, г. Коломна, ул.Кирова д.82А; кадастровый (условный) номер</t>
  </si>
  <si>
    <t>ТП-340</t>
  </si>
  <si>
    <t>Московская область, г. Коломна, пр-д Озерской, д.12 кадастровый (условный) номер 50:57:00040105:50</t>
  </si>
  <si>
    <t>ТП-219</t>
  </si>
  <si>
    <t>Московская область, г. Коломна,ул.Средняя,  кадастровый (условный) номер 50:57:0061303:172</t>
  </si>
  <si>
    <t>ТП-проект</t>
  </si>
  <si>
    <t xml:space="preserve">СНТ " Березняк" </t>
  </si>
  <si>
    <t>Договор № А-03/20 от 26.03.2020</t>
  </si>
  <si>
    <t>н/д</t>
  </si>
  <si>
    <t>СНТ "Верея"</t>
  </si>
  <si>
    <t>СНТ"Омхово -2"</t>
  </si>
  <si>
    <t>СНТ "Саввой"</t>
  </si>
  <si>
    <t>СНТ "Агрострой"</t>
  </si>
  <si>
    <t xml:space="preserve">СПК "Западный" </t>
  </si>
  <si>
    <t>СНТ "Пушкарка"</t>
  </si>
  <si>
    <t xml:space="preserve">СНТ "Родники" </t>
  </si>
  <si>
    <t>СНТ "Субботино"</t>
  </si>
  <si>
    <t xml:space="preserve">СНТ "Мерчалово" </t>
  </si>
  <si>
    <t xml:space="preserve">СНТ "Ручеек" </t>
  </si>
  <si>
    <t>СНТ "Живописный"</t>
  </si>
  <si>
    <t>СНТ "Дубки"</t>
  </si>
  <si>
    <t>СНТ "Радуга-80"</t>
  </si>
  <si>
    <t>СНТ "Родничок"</t>
  </si>
  <si>
    <t>СНТ "Текстильщик"</t>
  </si>
  <si>
    <t xml:space="preserve">СНТ "Архангельское" </t>
  </si>
  <si>
    <t xml:space="preserve">СНТ "Военкомат" </t>
  </si>
  <si>
    <t>СНТ "Субботино ЗИЛ "</t>
  </si>
  <si>
    <t>СПК "Виктория"</t>
  </si>
  <si>
    <t>ООО "База отдыха Протва"</t>
  </si>
  <si>
    <t xml:space="preserve">СНТ "Нечаево" </t>
  </si>
  <si>
    <t>СНТ «Раздолье» КБ Салют</t>
  </si>
  <si>
    <t xml:space="preserve">СНТ "Ясенево" </t>
  </si>
  <si>
    <t>СНТ "Маяк-2"</t>
  </si>
  <si>
    <t>СПК Ветеран Дубки</t>
  </si>
  <si>
    <t xml:space="preserve">СПК Ветеран Черемушки </t>
  </si>
  <si>
    <t>СНТ "Назарьевское"</t>
  </si>
  <si>
    <t>Итого</t>
  </si>
  <si>
    <t>Х</t>
  </si>
  <si>
    <t>Директор ООО "КЭК" в МО</t>
  </si>
  <si>
    <t>___________________________</t>
  </si>
  <si>
    <t>/ И.А. Кобазев /</t>
  </si>
  <si>
    <t>Собственность (КЭК+Энергия)</t>
  </si>
  <si>
    <t>покупка</t>
  </si>
  <si>
    <t>СНТ "Веселево "</t>
  </si>
  <si>
    <t xml:space="preserve">СНТ "Вешняки" </t>
  </si>
  <si>
    <t>ПРОВЕРКА ВЛЭП и ТП</t>
  </si>
  <si>
    <t>Количество концевых заделок, штук</t>
  </si>
  <si>
    <t>Количество релейной защиты и автоматики, штук</t>
  </si>
  <si>
    <t>ПРОВЕРКА критерии</t>
  </si>
  <si>
    <t xml:space="preserve">Необходимая валовая выручка (с учетом потерь) ООО "КЭК в МО" </t>
  </si>
  <si>
    <t>ИПЦ</t>
  </si>
  <si>
    <t>индекс эффективности операционных расходов</t>
  </si>
  <si>
    <t>количество активов</t>
  </si>
  <si>
    <t>индекс изменения количества активов</t>
  </si>
  <si>
    <t>коэффициент эластичности затрат по росту активов</t>
  </si>
  <si>
    <t>Коэффициент индексации</t>
  </si>
  <si>
    <t>утверждено</t>
  </si>
  <si>
    <t>факт п1.3</t>
  </si>
  <si>
    <t>факт структура</t>
  </si>
  <si>
    <t>факт</t>
  </si>
  <si>
    <t>1. Подконтрольные расходы</t>
  </si>
  <si>
    <t>Материальные затраты</t>
  </si>
  <si>
    <t>Расходы на оплату труда</t>
  </si>
  <si>
    <t>Сырье, материалы, запасные части, инструмент, топливо</t>
  </si>
  <si>
    <t xml:space="preserve">Работы и услуги производственного характера </t>
  </si>
  <si>
    <t>Ремонт основных фондов</t>
  </si>
  <si>
    <t>Прочие расходы, всего, в том числе:</t>
  </si>
  <si>
    <t>1.3.1.</t>
  </si>
  <si>
    <t>1.3.2.</t>
  </si>
  <si>
    <t>Оплата работ и услуг сторонних организаций</t>
  </si>
  <si>
    <t>1.3.2.1</t>
  </si>
  <si>
    <t>Услуги связи</t>
  </si>
  <si>
    <t>1.3.2.2</t>
  </si>
  <si>
    <t>Почтовые услуги</t>
  </si>
  <si>
    <t>1.3.2.3</t>
  </si>
  <si>
    <t>Услуги вневедомственной охраны и пожарной безопасности</t>
  </si>
  <si>
    <t>1.3.2.4</t>
  </si>
  <si>
    <t>Информационные и консультационные услуги</t>
  </si>
  <si>
    <t>Расходы на услуги банков</t>
  </si>
  <si>
    <t>1.3.2.5</t>
  </si>
  <si>
    <t>Аудиторские и юридические услуги</t>
  </si>
  <si>
    <t>1.3.2.6</t>
  </si>
  <si>
    <t>Транспортные услуги</t>
  </si>
  <si>
    <t>1.3.2.7</t>
  </si>
  <si>
    <t>Прочие услуги сторонних организаций</t>
  </si>
  <si>
    <t>1.3.2.8</t>
  </si>
  <si>
    <t>регистрация домена</t>
  </si>
  <si>
    <t>1.3.2.9</t>
  </si>
  <si>
    <t>услуги нотариуса</t>
  </si>
  <si>
    <t>1.3.2.10</t>
  </si>
  <si>
    <t>установка и  поддержка ПО</t>
  </si>
  <si>
    <t>1.3.3.</t>
  </si>
  <si>
    <t>Командировки</t>
  </si>
  <si>
    <t>1.3.4.</t>
  </si>
  <si>
    <t>Подготовка кадров и повышение квалификации</t>
  </si>
  <si>
    <t>1.3.5.</t>
  </si>
  <si>
    <t>Обеспечение нормальных условий труда и мер по технике безопасности</t>
  </si>
  <si>
    <t>1.3.6.</t>
  </si>
  <si>
    <t>Страхование</t>
  </si>
  <si>
    <t>Хоз.расходы для нужд предприятия</t>
  </si>
  <si>
    <t>Содержание зданий</t>
  </si>
  <si>
    <t>1.3.7.</t>
  </si>
  <si>
    <t>1.3.8.</t>
  </si>
  <si>
    <t>Расходы из прибыли социального характера и другие</t>
  </si>
  <si>
    <t>1.3.9.</t>
  </si>
  <si>
    <t>Другие прочие расходы</t>
  </si>
  <si>
    <t>Расходы будущих периодов (лицензия 1С - списывается в течении года)</t>
  </si>
  <si>
    <t>топливо для АУП</t>
  </si>
  <si>
    <t>канцелярские расходы</t>
  </si>
  <si>
    <t>госпошлина</t>
  </si>
  <si>
    <t>ИТОГО подконтрольные расходы</t>
  </si>
  <si>
    <t>2. Неподконтрольные расходы</t>
  </si>
  <si>
    <t>Оплата услуг ОАО "ФСК ЕЭС"</t>
  </si>
  <si>
    <t>Услуги регулируемых организаций</t>
  </si>
  <si>
    <t>Плата за аренду имущества</t>
  </si>
  <si>
    <t>2.3.1</t>
  </si>
  <si>
    <t>арендная плата за электросетевое имущество</t>
  </si>
  <si>
    <t>2.3.1.1</t>
  </si>
  <si>
    <t>2.3.1.2</t>
  </si>
  <si>
    <t>ООО "Стройпроектмонтаж XXI"</t>
  </si>
  <si>
    <t>2.3.1.3</t>
  </si>
  <si>
    <t>2.3.1.4</t>
  </si>
  <si>
    <t>2.3.1.5</t>
  </si>
  <si>
    <t>2.3.1.6</t>
  </si>
  <si>
    <t>ИП Афанасьев П.А.</t>
  </si>
  <si>
    <t>2.3.1.7</t>
  </si>
  <si>
    <t>2.3.1.8</t>
  </si>
  <si>
    <t>2.3.1.9</t>
  </si>
  <si>
    <t>ООО "Строй-Серис"</t>
  </si>
  <si>
    <t>2.3.1.10</t>
  </si>
  <si>
    <t>2.3.1.11</t>
  </si>
  <si>
    <t>2.3.1.12</t>
  </si>
  <si>
    <t>ООО "Энергоинвест"</t>
  </si>
  <si>
    <t>2.3.1.13</t>
  </si>
  <si>
    <t>2.3.2</t>
  </si>
  <si>
    <t>Аренда офиса ИП Евстратова</t>
  </si>
  <si>
    <t>2.3.3</t>
  </si>
  <si>
    <t>арендная плата земли</t>
  </si>
  <si>
    <t>2.3.4</t>
  </si>
  <si>
    <t>арендная плата автотранспорта</t>
  </si>
  <si>
    <t>2.4.</t>
  </si>
  <si>
    <t>Налоги, всего, в том числе:</t>
  </si>
  <si>
    <t>2.4.1.</t>
  </si>
  <si>
    <t>земельный налог</t>
  </si>
  <si>
    <t>2.4.2.</t>
  </si>
  <si>
    <t>налог на имущество</t>
  </si>
  <si>
    <t>2.4.3.</t>
  </si>
  <si>
    <t>транспортный налог</t>
  </si>
  <si>
    <t>2.4.4.</t>
  </si>
  <si>
    <t>плата за негативное воздействие на окружающую среду</t>
  </si>
  <si>
    <t>2.5.</t>
  </si>
  <si>
    <t>Отчисления на социальные нужды (страховые взносы)</t>
  </si>
  <si>
    <t>2.6.</t>
  </si>
  <si>
    <t>2.7.</t>
  </si>
  <si>
    <t>Прибыль на развитие производства</t>
  </si>
  <si>
    <t>2.8.</t>
  </si>
  <si>
    <t>Проценты по кредитам банков</t>
  </si>
  <si>
    <t>2.9.</t>
  </si>
  <si>
    <t>Прочие неподконтрольные расходы</t>
  </si>
  <si>
    <t>2.10.</t>
  </si>
  <si>
    <t>Налог на прибыль</t>
  </si>
  <si>
    <t>2.11.</t>
  </si>
  <si>
    <t>Выпадающие доходы по ТПП</t>
  </si>
  <si>
    <t>ИТОГО неподконтрольных расходов</t>
  </si>
  <si>
    <t>3. Расходы, связанные с компенсацией незапланированных расходов или полученного избытка</t>
  </si>
  <si>
    <t>3.1</t>
  </si>
  <si>
    <t>Недополученные средства</t>
  </si>
  <si>
    <t>3.2</t>
  </si>
  <si>
    <t>Излишне полученные средства</t>
  </si>
  <si>
    <t>3.3</t>
  </si>
  <si>
    <t>Фактически понесенные затраты (подконтрольные расходы), не учтенные в тарифно-балансовом решении на 2018 г</t>
  </si>
  <si>
    <t>3.4</t>
  </si>
  <si>
    <t>Расходы 2017 г долгосрочного периода регулирования, связанные с компенсацией незапланированных расходов (формула 3 Методических указаний №98) в связи с ростом электросетевых активов в 2017 г</t>
  </si>
  <si>
    <t>Расходы от покупки потерь на уровне ВН в 2018 г. (норматив потерь не утвержден на долгосрочный период)</t>
  </si>
  <si>
    <t xml:space="preserve">4. Корректировка НВВ, связанная с отклонением фактических значений показателей надежности и качества от плановых
</t>
  </si>
  <si>
    <t>5. Необходимая валовая выручка на содержание сетей</t>
  </si>
  <si>
    <t>6. Покупка электроэнергии в целях компенсации потерь</t>
  </si>
  <si>
    <t>Объем потерь в тыс.кВт*ч</t>
  </si>
  <si>
    <t>%</t>
  </si>
  <si>
    <r>
      <t>7. ИТОГО необходимая валовая выручка (</t>
    </r>
    <r>
      <rPr>
        <sz val="10"/>
        <rFont val="Times New Roman"/>
        <family val="1"/>
        <charset val="204"/>
      </rPr>
      <t>с учетом потерь</t>
    </r>
    <r>
      <rPr>
        <b/>
        <sz val="10"/>
        <rFont val="Times New Roman"/>
        <family val="1"/>
        <charset val="204"/>
      </rPr>
      <t>)</t>
    </r>
  </si>
  <si>
    <t>условные единицы</t>
  </si>
  <si>
    <t>потери, руб. за кВт*ч</t>
  </si>
  <si>
    <t>операционные в шаблон</t>
  </si>
  <si>
    <t>неподконтрольные в шаблон</t>
  </si>
  <si>
    <t>Поступление в сеть</t>
  </si>
  <si>
    <t>млн.кВтч</t>
  </si>
  <si>
    <t>Полезный отпуск электрической энергии</t>
  </si>
  <si>
    <t>Потери электрической энергии в сетях</t>
  </si>
  <si>
    <t>Полезный отпуск электрической мощности</t>
  </si>
  <si>
    <t>1 полугодие</t>
  </si>
  <si>
    <t>2 полугодие</t>
  </si>
  <si>
    <t>руб./МВт в мес.</t>
  </si>
  <si>
    <t>ставка на оплату технологического расхода (потерь)</t>
  </si>
  <si>
    <t>руб./МВт·ч</t>
  </si>
  <si>
    <t>Ставка на оплату технологического расхода (потерь)</t>
  </si>
  <si>
    <t>Одноставочный тариф (среднегодовой)</t>
  </si>
  <si>
    <t>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</si>
</sst>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-;\-* #,##0.00_-;_-* &quot;-&quot;??_-;_-@_-"/>
    <numFmt numFmtId="165" formatCode="0.0000"/>
    <numFmt numFmtId="166" formatCode="_-* #,##0.00\ _₽_-;\-* #,##0.00\ _₽_-;_-* \-??\ _₽_-;_-@_-"/>
    <numFmt numFmtId="167" formatCode="0.000"/>
    <numFmt numFmtId="168" formatCode="#,##0.0"/>
    <numFmt numFmtId="169" formatCode="m/d/yyyy"/>
    <numFmt numFmtId="170" formatCode="#,##0.000"/>
    <numFmt numFmtId="171" formatCode="0.0%"/>
    <numFmt numFmtId="172" formatCode="#,##0.0000_р_."/>
    <numFmt numFmtId="173" formatCode="0.0"/>
    <numFmt numFmtId="174" formatCode="0.00000"/>
    <numFmt numFmtId="175" formatCode="_-* #,##0.00_р_._-;\-* #,##0.00_р_._-;_-* &quot;-&quot;??_р_._-;_-@_-"/>
  </numFmts>
  <fonts count="65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rgb="FF0000D4"/>
      <name val="Arial Cyr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Arial"/>
      <family val="2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imes New Roman"/>
      <family val="1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  <charset val="204"/>
    </font>
    <font>
      <b/>
      <sz val="10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sz val="10"/>
      <color rgb="FF000000"/>
      <name val="Arial Cy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6" fillId="0" borderId="0" applyBorder="0" applyAlignment="0" applyProtection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3" fillId="0" borderId="0"/>
    <xf numFmtId="0" fontId="34" fillId="0" borderId="0"/>
    <xf numFmtId="0" fontId="23" fillId="0" borderId="0"/>
    <xf numFmtId="4" fontId="49" fillId="9" borderId="31" applyBorder="0">
      <alignment horizontal="right"/>
    </xf>
    <xf numFmtId="0" fontId="50" fillId="0" borderId="14" applyBorder="0">
      <alignment horizontal="center" vertical="center" wrapText="1"/>
    </xf>
    <xf numFmtId="172" fontId="52" fillId="0" borderId="0">
      <alignment vertical="top"/>
    </xf>
    <xf numFmtId="0" fontId="16" fillId="0" borderId="0"/>
    <xf numFmtId="0" fontId="59" fillId="0" borderId="0"/>
  </cellStyleXfs>
  <cellXfs count="50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/>
    <xf numFmtId="0" fontId="0" fillId="0" borderId="0" xfId="0" applyBorder="1"/>
    <xf numFmtId="49" fontId="1" fillId="0" borderId="0" xfId="0" applyNumberFormat="1" applyFont="1" applyBorder="1" applyAlignment="1"/>
    <xf numFmtId="0" fontId="1" fillId="0" borderId="1" xfId="0" applyFont="1" applyBorder="1" applyAlignment="1"/>
    <xf numFmtId="49" fontId="1" fillId="0" borderId="2" xfId="0" applyNumberFormat="1" applyFont="1" applyBorder="1" applyAlignment="1"/>
    <xf numFmtId="49" fontId="1" fillId="0" borderId="1" xfId="0" applyNumberFormat="1" applyFont="1" applyBorder="1" applyAlignment="1"/>
    <xf numFmtId="0" fontId="7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wrapText="1"/>
    </xf>
    <xf numFmtId="1" fontId="17" fillId="0" borderId="0" xfId="0" applyNumberFormat="1" applyFont="1"/>
    <xf numFmtId="0" fontId="19" fillId="0" borderId="4" xfId="0" applyFont="1" applyBorder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 wrapText="1"/>
    </xf>
    <xf numFmtId="4" fontId="17" fillId="2" borderId="4" xfId="0" applyNumberFormat="1" applyFont="1" applyFill="1" applyBorder="1" applyAlignment="1">
      <alignment horizontal="right" vertical="center" wrapText="1"/>
    </xf>
    <xf numFmtId="1" fontId="17" fillId="0" borderId="4" xfId="0" applyNumberFormat="1" applyFont="1" applyBorder="1" applyAlignment="1">
      <alignment horizontal="right" vertical="center" wrapText="1"/>
    </xf>
    <xf numFmtId="4" fontId="17" fillId="0" borderId="4" xfId="0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4" fontId="17" fillId="2" borderId="4" xfId="0" applyNumberFormat="1" applyFont="1" applyFill="1" applyBorder="1" applyAlignment="1">
      <alignment vertical="center"/>
    </xf>
    <xf numFmtId="4" fontId="17" fillId="5" borderId="4" xfId="0" applyNumberFormat="1" applyFont="1" applyFill="1" applyBorder="1" applyAlignment="1">
      <alignment vertical="center"/>
    </xf>
    <xf numFmtId="0" fontId="17" fillId="4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0" fontId="17" fillId="4" borderId="9" xfId="0" applyFont="1" applyFill="1" applyBorder="1" applyAlignment="1">
      <alignment horizontal="left" vertical="center" wrapText="1"/>
    </xf>
    <xf numFmtId="4" fontId="17" fillId="5" borderId="10" xfId="0" applyNumberFormat="1" applyFont="1" applyFill="1" applyBorder="1" applyAlignment="1">
      <alignment vertical="center"/>
    </xf>
    <xf numFmtId="0" fontId="15" fillId="4" borderId="11" xfId="0" applyFont="1" applyFill="1" applyBorder="1" applyAlignment="1">
      <alignment horizontal="left" vertical="center" wrapText="1"/>
    </xf>
    <xf numFmtId="4" fontId="20" fillId="5" borderId="10" xfId="0" applyNumberFormat="1" applyFont="1" applyFill="1" applyBorder="1" applyAlignment="1">
      <alignment vertical="center"/>
    </xf>
    <xf numFmtId="1" fontId="20" fillId="0" borderId="4" xfId="0" applyNumberFormat="1" applyFont="1" applyBorder="1" applyAlignment="1">
      <alignment horizontal="right" vertical="center" wrapText="1"/>
    </xf>
    <xf numFmtId="4" fontId="20" fillId="0" borderId="4" xfId="0" applyNumberFormat="1" applyFont="1" applyBorder="1" applyAlignment="1">
      <alignment horizontal="right" vertical="center" wrapText="1"/>
    </xf>
    <xf numFmtId="0" fontId="17" fillId="4" borderId="11" xfId="0" applyFont="1" applyFill="1" applyBorder="1" applyAlignment="1">
      <alignment horizontal="left" vertical="center" wrapText="1"/>
    </xf>
    <xf numFmtId="0" fontId="17" fillId="4" borderId="12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left" vertical="center" wrapText="1"/>
    </xf>
    <xf numFmtId="4" fontId="19" fillId="0" borderId="4" xfId="0" applyNumberFormat="1" applyFont="1" applyBorder="1" applyAlignment="1">
      <alignment horizontal="center" vertical="center"/>
    </xf>
    <xf numFmtId="4" fontId="17" fillId="0" borderId="0" xfId="0" applyNumberFormat="1" applyFont="1"/>
    <xf numFmtId="0" fontId="24" fillId="0" borderId="0" xfId="0" applyFont="1" applyAlignment="1">
      <alignment vertical="center"/>
    </xf>
    <xf numFmtId="0" fontId="24" fillId="0" borderId="0" xfId="0" applyFont="1"/>
    <xf numFmtId="0" fontId="25" fillId="0" borderId="0" xfId="4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8" fillId="0" borderId="3" xfId="4" applyFont="1" applyBorder="1" applyAlignment="1" applyProtection="1">
      <alignment horizontal="center" vertical="center" textRotation="90" wrapText="1"/>
      <protection locked="0"/>
    </xf>
    <xf numFmtId="0" fontId="28" fillId="0" borderId="3" xfId="4" applyFont="1" applyBorder="1" applyAlignment="1" applyProtection="1">
      <alignment horizontal="center" vertical="center" wrapText="1"/>
      <protection locked="0"/>
    </xf>
    <xf numFmtId="0" fontId="30" fillId="0" borderId="3" xfId="0" applyFont="1" applyBorder="1" applyAlignment="1">
      <alignment horizontal="center" vertical="center" textRotation="90" wrapText="1"/>
    </xf>
    <xf numFmtId="0" fontId="31" fillId="0" borderId="3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textRotation="90" wrapText="1"/>
    </xf>
    <xf numFmtId="0" fontId="2" fillId="0" borderId="24" xfId="4" applyFont="1" applyBorder="1" applyAlignment="1" applyProtection="1">
      <alignment horizontal="left" vertical="center" wrapText="1"/>
      <protection locked="0"/>
    </xf>
    <xf numFmtId="0" fontId="2" fillId="6" borderId="24" xfId="4" applyFont="1" applyFill="1" applyBorder="1" applyAlignment="1" applyProtection="1">
      <alignment horizontal="center" vertical="center" wrapText="1"/>
      <protection locked="0"/>
    </xf>
    <xf numFmtId="0" fontId="2" fillId="0" borderId="24" xfId="4" applyFont="1" applyBorder="1" applyAlignment="1" applyProtection="1">
      <alignment horizontal="center" vertical="center" wrapText="1"/>
      <protection locked="0"/>
    </xf>
    <xf numFmtId="0" fontId="9" fillId="0" borderId="24" xfId="4" applyFont="1" applyBorder="1" applyAlignment="1" applyProtection="1">
      <alignment horizontal="center" vertical="center" wrapText="1"/>
      <protection locked="0"/>
    </xf>
    <xf numFmtId="167" fontId="9" fillId="0" borderId="24" xfId="4" applyNumberFormat="1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4" fontId="24" fillId="0" borderId="24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 wrapText="1"/>
    </xf>
    <xf numFmtId="4" fontId="29" fillId="0" borderId="25" xfId="0" applyNumberFormat="1" applyFont="1" applyBorder="1" applyAlignment="1">
      <alignment horizontal="center" vertical="center"/>
    </xf>
    <xf numFmtId="0" fontId="2" fillId="0" borderId="27" xfId="4" applyFont="1" applyBorder="1" applyAlignment="1" applyProtection="1">
      <alignment horizontal="left" vertical="center" wrapText="1"/>
      <protection locked="0"/>
    </xf>
    <xf numFmtId="0" fontId="2" fillId="6" borderId="27" xfId="4" applyFont="1" applyFill="1" applyBorder="1" applyAlignment="1" applyProtection="1">
      <alignment horizontal="center" vertical="center" wrapText="1"/>
      <protection locked="0"/>
    </xf>
    <xf numFmtId="0" fontId="2" fillId="0" borderId="27" xfId="4" applyFont="1" applyBorder="1" applyAlignment="1" applyProtection="1">
      <alignment horizontal="center" vertical="center" wrapText="1"/>
      <protection locked="0"/>
    </xf>
    <xf numFmtId="0" fontId="9" fillId="0" borderId="27" xfId="4" applyFont="1" applyBorder="1" applyAlignment="1" applyProtection="1">
      <alignment horizontal="center" vertical="center" wrapText="1"/>
      <protection locked="0"/>
    </xf>
    <xf numFmtId="167" fontId="9" fillId="0" borderId="27" xfId="4" applyNumberFormat="1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4" fontId="24" fillId="0" borderId="27" xfId="0" applyNumberFormat="1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 wrapText="1"/>
    </xf>
    <xf numFmtId="4" fontId="29" fillId="0" borderId="28" xfId="0" applyNumberFormat="1" applyFont="1" applyBorder="1" applyAlignment="1">
      <alignment horizontal="center" vertical="center"/>
    </xf>
    <xf numFmtId="0" fontId="2" fillId="0" borderId="26" xfId="4" applyFont="1" applyBorder="1" applyAlignment="1" applyProtection="1">
      <alignment horizontal="center" vertical="center" wrapText="1"/>
      <protection locked="0"/>
    </xf>
    <xf numFmtId="0" fontId="2" fillId="0" borderId="29" xfId="4" applyFont="1" applyBorder="1" applyAlignment="1">
      <alignment horizontal="left" vertical="center" wrapText="1"/>
    </xf>
    <xf numFmtId="0" fontId="2" fillId="0" borderId="29" xfId="4" applyFont="1" applyBorder="1" applyAlignment="1">
      <alignment horizontal="center" vertical="center" wrapText="1"/>
    </xf>
    <xf numFmtId="0" fontId="2" fillId="0" borderId="29" xfId="4" applyFont="1" applyBorder="1" applyAlignment="1">
      <alignment horizontal="center" vertical="top" wrapText="1"/>
    </xf>
    <xf numFmtId="0" fontId="9" fillId="0" borderId="29" xfId="4" applyFont="1" applyBorder="1" applyAlignment="1">
      <alignment horizontal="center" vertical="center" wrapText="1"/>
    </xf>
    <xf numFmtId="167" fontId="9" fillId="0" borderId="29" xfId="4" applyNumberFormat="1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/>
    </xf>
    <xf numFmtId="4" fontId="24" fillId="0" borderId="29" xfId="0" applyNumberFormat="1" applyFont="1" applyBorder="1" applyAlignment="1">
      <alignment horizontal="center" vertical="center"/>
    </xf>
    <xf numFmtId="4" fontId="29" fillId="0" borderId="30" xfId="0" applyNumberFormat="1" applyFont="1" applyBorder="1" applyAlignment="1">
      <alignment horizontal="center" vertical="center"/>
    </xf>
    <xf numFmtId="0" fontId="2" fillId="0" borderId="24" xfId="4" applyFont="1" applyBorder="1" applyAlignment="1">
      <alignment horizontal="left" vertical="center" wrapText="1"/>
    </xf>
    <xf numFmtId="0" fontId="2" fillId="0" borderId="24" xfId="4" applyFont="1" applyBorder="1" applyAlignment="1">
      <alignment horizontal="center" vertical="center" wrapText="1"/>
    </xf>
    <xf numFmtId="14" fontId="2" fillId="0" borderId="24" xfId="4" applyNumberFormat="1" applyFont="1" applyBorder="1" applyAlignment="1">
      <alignment horizontal="center" vertical="center" wrapText="1"/>
    </xf>
    <xf numFmtId="0" fontId="9" fillId="0" borderId="24" xfId="4" applyFont="1" applyBorder="1" applyAlignment="1">
      <alignment horizontal="center" vertical="center" wrapText="1"/>
    </xf>
    <xf numFmtId="4" fontId="9" fillId="0" borderId="24" xfId="4" applyNumberFormat="1" applyFont="1" applyBorder="1" applyAlignment="1">
      <alignment horizontal="center" vertical="center" wrapText="1"/>
    </xf>
    <xf numFmtId="0" fontId="2" fillId="0" borderId="4" xfId="4" applyFont="1" applyBorder="1" applyAlignment="1">
      <alignment horizontal="left" vertical="center" wrapText="1"/>
    </xf>
    <xf numFmtId="0" fontId="2" fillId="0" borderId="4" xfId="4" applyFont="1" applyBorder="1" applyAlignment="1">
      <alignment horizontal="center" vertical="center" wrapText="1"/>
    </xf>
    <xf numFmtId="14" fontId="2" fillId="0" borderId="4" xfId="4" applyNumberFormat="1" applyFont="1" applyBorder="1" applyAlignment="1">
      <alignment horizontal="center" vertical="center" wrapText="1"/>
    </xf>
    <xf numFmtId="0" fontId="9" fillId="0" borderId="4" xfId="4" applyFont="1" applyBorder="1" applyAlignment="1">
      <alignment horizontal="center" vertical="center" wrapText="1"/>
    </xf>
    <xf numFmtId="167" fontId="9" fillId="0" borderId="4" xfId="4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4" fontId="9" fillId="0" borderId="4" xfId="4" applyNumberFormat="1" applyFont="1" applyBorder="1" applyAlignment="1">
      <alignment horizontal="center" vertical="center" wrapText="1"/>
    </xf>
    <xf numFmtId="4" fontId="24" fillId="0" borderId="4" xfId="0" applyNumberFormat="1" applyFont="1" applyBorder="1" applyAlignment="1">
      <alignment horizontal="center" vertical="center"/>
    </xf>
    <xf numFmtId="4" fontId="29" fillId="0" borderId="33" xfId="0" applyNumberFormat="1" applyFont="1" applyBorder="1" applyAlignment="1">
      <alignment horizontal="center" vertical="center"/>
    </xf>
    <xf numFmtId="0" fontId="2" fillId="0" borderId="27" xfId="4" applyFont="1" applyBorder="1" applyAlignment="1">
      <alignment horizontal="left" vertical="center" wrapText="1"/>
    </xf>
    <xf numFmtId="0" fontId="2" fillId="0" borderId="27" xfId="4" applyFont="1" applyBorder="1" applyAlignment="1">
      <alignment horizontal="center" vertical="center" wrapText="1"/>
    </xf>
    <xf numFmtId="14" fontId="2" fillId="0" borderId="27" xfId="4" applyNumberFormat="1" applyFont="1" applyBorder="1" applyAlignment="1">
      <alignment horizontal="center" vertical="center" wrapText="1"/>
    </xf>
    <xf numFmtId="0" fontId="9" fillId="0" borderId="27" xfId="4" applyFont="1" applyBorder="1" applyAlignment="1">
      <alignment horizontal="center" vertical="center" wrapText="1"/>
    </xf>
    <xf numFmtId="4" fontId="9" fillId="0" borderId="27" xfId="4" applyNumberFormat="1" applyFont="1" applyBorder="1" applyAlignment="1">
      <alignment horizontal="center" vertical="center" wrapText="1"/>
    </xf>
    <xf numFmtId="0" fontId="2" fillId="0" borderId="35" xfId="4" applyFont="1" applyBorder="1" applyAlignment="1" applyProtection="1">
      <alignment horizontal="center" vertical="center" wrapText="1"/>
      <protection locked="0"/>
    </xf>
    <xf numFmtId="0" fontId="2" fillId="0" borderId="36" xfId="4" applyFont="1" applyBorder="1" applyAlignment="1">
      <alignment horizontal="left" vertical="center" wrapText="1"/>
    </xf>
    <xf numFmtId="2" fontId="2" fillId="0" borderId="36" xfId="4" applyNumberFormat="1" applyFont="1" applyBorder="1" applyAlignment="1">
      <alignment horizontal="center" vertical="center" wrapText="1"/>
    </xf>
    <xf numFmtId="1" fontId="9" fillId="0" borderId="36" xfId="4" applyNumberFormat="1" applyFont="1" applyBorder="1" applyAlignment="1">
      <alignment horizontal="center" vertical="center"/>
    </xf>
    <xf numFmtId="167" fontId="9" fillId="0" borderId="36" xfId="4" applyNumberFormat="1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4" fontId="24" fillId="0" borderId="36" xfId="0" applyNumberFormat="1" applyFont="1" applyBorder="1" applyAlignment="1">
      <alignment horizontal="center" vertical="center"/>
    </xf>
    <xf numFmtId="4" fontId="29" fillId="0" borderId="37" xfId="0" applyNumberFormat="1" applyFont="1" applyBorder="1" applyAlignment="1">
      <alignment horizontal="center" vertical="center"/>
    </xf>
    <xf numFmtId="4" fontId="24" fillId="0" borderId="0" xfId="0" applyNumberFormat="1" applyFont="1" applyAlignment="1">
      <alignment vertical="center"/>
    </xf>
    <xf numFmtId="0" fontId="2" fillId="0" borderId="36" xfId="4" applyFont="1" applyBorder="1" applyAlignment="1">
      <alignment horizontal="center" vertical="center" wrapText="1"/>
    </xf>
    <xf numFmtId="0" fontId="2" fillId="0" borderId="36" xfId="4" applyFont="1" applyBorder="1" applyAlignment="1">
      <alignment horizontal="center" vertical="center"/>
    </xf>
    <xf numFmtId="0" fontId="9" fillId="0" borderId="36" xfId="4" applyFont="1" applyBorder="1" applyAlignment="1">
      <alignment horizontal="center" vertical="center"/>
    </xf>
    <xf numFmtId="0" fontId="2" fillId="0" borderId="14" xfId="4" applyFont="1" applyBorder="1" applyAlignment="1" applyProtection="1">
      <alignment horizontal="center" vertical="center" wrapText="1"/>
      <protection locked="0"/>
    </xf>
    <xf numFmtId="0" fontId="2" fillId="0" borderId="16" xfId="4" applyFont="1" applyBorder="1" applyAlignment="1">
      <alignment horizontal="left" vertical="center" wrapText="1"/>
    </xf>
    <xf numFmtId="0" fontId="2" fillId="0" borderId="16" xfId="4" applyFont="1" applyBorder="1" applyAlignment="1">
      <alignment horizontal="center" vertical="center" wrapText="1"/>
    </xf>
    <xf numFmtId="2" fontId="2" fillId="0" borderId="16" xfId="4" applyNumberFormat="1" applyFont="1" applyBorder="1" applyAlignment="1">
      <alignment horizontal="center" vertical="center" wrapText="1"/>
    </xf>
    <xf numFmtId="0" fontId="9" fillId="0" borderId="16" xfId="4" applyFont="1" applyBorder="1" applyAlignment="1">
      <alignment horizontal="center" vertical="center"/>
    </xf>
    <xf numFmtId="167" fontId="9" fillId="0" borderId="16" xfId="4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4" fontId="24" fillId="0" borderId="16" xfId="0" applyNumberFormat="1" applyFont="1" applyBorder="1" applyAlignment="1">
      <alignment horizontal="center" vertical="center"/>
    </xf>
    <xf numFmtId="4" fontId="29" fillId="0" borderId="38" xfId="0" applyNumberFormat="1" applyFont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/>
    </xf>
    <xf numFmtId="4" fontId="9" fillId="0" borderId="29" xfId="4" applyNumberFormat="1" applyFont="1" applyBorder="1" applyAlignment="1">
      <alignment horizontal="center" vertical="center" wrapText="1"/>
    </xf>
    <xf numFmtId="0" fontId="9" fillId="0" borderId="36" xfId="4" applyFont="1" applyBorder="1" applyAlignment="1">
      <alignment horizontal="center" vertical="center" wrapText="1"/>
    </xf>
    <xf numFmtId="167" fontId="9" fillId="0" borderId="36" xfId="4" applyNumberFormat="1" applyFont="1" applyBorder="1" applyAlignment="1">
      <alignment horizontal="center" vertical="center" wrapText="1"/>
    </xf>
    <xf numFmtId="4" fontId="9" fillId="0" borderId="36" xfId="4" applyNumberFormat="1" applyFont="1" applyBorder="1" applyAlignment="1">
      <alignment horizontal="center" vertical="center" wrapText="1"/>
    </xf>
    <xf numFmtId="0" fontId="2" fillId="0" borderId="31" xfId="4" applyFont="1" applyBorder="1" applyAlignment="1" applyProtection="1">
      <alignment horizontal="center" vertical="center" wrapText="1"/>
      <protection locked="0"/>
    </xf>
    <xf numFmtId="0" fontId="2" fillId="0" borderId="34" xfId="4" applyFont="1" applyBorder="1" applyAlignment="1" applyProtection="1">
      <alignment horizontal="center" vertical="center" wrapText="1"/>
      <protection locked="0"/>
    </xf>
    <xf numFmtId="0" fontId="2" fillId="7" borderId="36" xfId="4" applyFont="1" applyFill="1" applyBorder="1" applyAlignment="1">
      <alignment horizontal="center" vertical="center" wrapText="1"/>
    </xf>
    <xf numFmtId="0" fontId="2" fillId="0" borderId="6" xfId="4" applyFont="1" applyBorder="1" applyAlignment="1" applyProtection="1">
      <alignment horizontal="center" vertical="center" wrapText="1"/>
      <protection locked="0"/>
    </xf>
    <xf numFmtId="0" fontId="2" fillId="0" borderId="6" xfId="4" applyFont="1" applyBorder="1" applyAlignment="1">
      <alignment horizontal="left" vertical="center" wrapText="1"/>
    </xf>
    <xf numFmtId="0" fontId="2" fillId="0" borderId="6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167" fontId="9" fillId="0" borderId="6" xfId="4" applyNumberFormat="1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4" fontId="9" fillId="0" borderId="6" xfId="4" applyNumberFormat="1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4" fontId="29" fillId="0" borderId="6" xfId="0" applyNumberFormat="1" applyFont="1" applyBorder="1" applyAlignment="1">
      <alignment horizontal="center" vertical="center"/>
    </xf>
    <xf numFmtId="0" fontId="2" fillId="0" borderId="3" xfId="4" applyFont="1" applyBorder="1" applyAlignment="1" applyProtection="1">
      <alignment horizontal="center" vertical="center" wrapText="1"/>
      <protection locked="0"/>
    </xf>
    <xf numFmtId="0" fontId="2" fillId="0" borderId="3" xfId="4" applyFont="1" applyBorder="1" applyAlignment="1">
      <alignment horizontal="left" vertical="center" wrapText="1"/>
    </xf>
    <xf numFmtId="0" fontId="2" fillId="0" borderId="3" xfId="4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167" fontId="9" fillId="0" borderId="3" xfId="4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4" fontId="9" fillId="0" borderId="3" xfId="4" applyNumberFormat="1" applyFont="1" applyBorder="1" applyAlignment="1">
      <alignment horizontal="center" vertical="center" wrapText="1"/>
    </xf>
    <xf numFmtId="4" fontId="24" fillId="0" borderId="3" xfId="0" applyNumberFormat="1" applyFont="1" applyBorder="1" applyAlignment="1">
      <alignment horizontal="center" vertical="center"/>
    </xf>
    <xf numFmtId="4" fontId="29" fillId="0" borderId="3" xfId="0" applyNumberFormat="1" applyFont="1" applyBorder="1" applyAlignment="1">
      <alignment horizontal="center" vertical="center"/>
    </xf>
    <xf numFmtId="0" fontId="2" fillId="0" borderId="32" xfId="4" applyFont="1" applyBorder="1" applyAlignment="1" applyProtection="1">
      <alignment horizontal="center" vertical="center" wrapText="1"/>
      <protection locked="0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4" applyFont="1" applyBorder="1" applyAlignment="1">
      <alignment vertical="center" wrapText="1"/>
    </xf>
    <xf numFmtId="0" fontId="2" fillId="0" borderId="39" xfId="4" applyFont="1" applyBorder="1" applyAlignment="1" applyProtection="1">
      <alignment horizontal="center" vertical="center" wrapText="1"/>
      <protection locked="0"/>
    </xf>
    <xf numFmtId="14" fontId="2" fillId="0" borderId="3" xfId="4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4" fontId="26" fillId="0" borderId="3" xfId="4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4" fontId="26" fillId="0" borderId="3" xfId="0" applyNumberFormat="1" applyFont="1" applyBorder="1" applyAlignment="1">
      <alignment horizontal="center" vertical="center"/>
    </xf>
    <xf numFmtId="4" fontId="27" fillId="0" borderId="40" xfId="0" applyNumberFormat="1" applyFont="1" applyBorder="1" applyAlignment="1">
      <alignment horizontal="center" vertical="center"/>
    </xf>
    <xf numFmtId="0" fontId="2" fillId="0" borderId="4" xfId="4" applyFont="1" applyBorder="1" applyAlignment="1" applyProtection="1">
      <alignment horizontal="center" vertical="center" wrapText="1"/>
      <protection locked="0"/>
    </xf>
    <xf numFmtId="0" fontId="2" fillId="0" borderId="3" xfId="4" applyFont="1" applyBorder="1" applyAlignment="1">
      <alignment vertical="center" wrapText="1"/>
    </xf>
    <xf numFmtId="4" fontId="29" fillId="0" borderId="40" xfId="0" applyNumberFormat="1" applyFont="1" applyBorder="1" applyAlignment="1">
      <alignment horizontal="center" vertical="center"/>
    </xf>
    <xf numFmtId="0" fontId="2" fillId="2" borderId="4" xfId="4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29" fillId="0" borderId="4" xfId="0" applyNumberFormat="1" applyFont="1" applyBorder="1" applyAlignment="1">
      <alignment horizontal="center" vertical="center"/>
    </xf>
    <xf numFmtId="0" fontId="2" fillId="0" borderId="6" xfId="4" applyFont="1" applyBorder="1" applyAlignment="1" applyProtection="1">
      <alignment horizontal="left" vertical="center" wrapText="1"/>
      <protection locked="0"/>
    </xf>
    <xf numFmtId="0" fontId="9" fillId="0" borderId="6" xfId="4" applyFont="1" applyBorder="1" applyAlignment="1" applyProtection="1">
      <alignment horizontal="center" vertical="center" wrapText="1"/>
      <protection locked="0"/>
    </xf>
    <xf numFmtId="0" fontId="30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 wrapText="1"/>
    </xf>
    <xf numFmtId="1" fontId="9" fillId="0" borderId="4" xfId="4" applyNumberFormat="1" applyFont="1" applyBorder="1" applyAlignment="1">
      <alignment horizontal="center" vertical="center"/>
    </xf>
    <xf numFmtId="167" fontId="9" fillId="0" borderId="4" xfId="4" applyNumberFormat="1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0" fontId="9" fillId="0" borderId="4" xfId="4" applyFont="1" applyBorder="1" applyAlignment="1">
      <alignment horizontal="center" vertical="center"/>
    </xf>
    <xf numFmtId="0" fontId="28" fillId="0" borderId="4" xfId="4" applyFont="1" applyBorder="1" applyAlignment="1" applyProtection="1">
      <alignment horizontal="center" vertical="center" wrapText="1"/>
      <protection locked="0"/>
    </xf>
    <xf numFmtId="170" fontId="9" fillId="0" borderId="4" xfId="4" applyNumberFormat="1" applyFont="1" applyBorder="1" applyAlignment="1">
      <alignment horizontal="center" vertical="center" wrapText="1"/>
    </xf>
    <xf numFmtId="14" fontId="35" fillId="0" borderId="4" xfId="5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33" fillId="2" borderId="4" xfId="4" applyFont="1" applyFill="1" applyBorder="1" applyAlignment="1">
      <alignment horizontal="center" vertical="center" wrapText="1"/>
    </xf>
    <xf numFmtId="14" fontId="35" fillId="0" borderId="4" xfId="5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0" fontId="2" fillId="8" borderId="4" xfId="4" applyFont="1" applyFill="1" applyBorder="1" applyAlignment="1" applyProtection="1">
      <alignment horizontal="center" vertical="center" wrapText="1"/>
      <protection locked="0"/>
    </xf>
    <xf numFmtId="0" fontId="2" fillId="8" borderId="4" xfId="4" applyFont="1" applyFill="1" applyBorder="1" applyAlignment="1">
      <alignment vertical="center" wrapText="1"/>
    </xf>
    <xf numFmtId="0" fontId="2" fillId="8" borderId="4" xfId="4" applyFont="1" applyFill="1" applyBorder="1" applyAlignment="1">
      <alignment horizontal="left" vertical="center" wrapText="1"/>
    </xf>
    <xf numFmtId="0" fontId="2" fillId="8" borderId="4" xfId="4" applyFont="1" applyFill="1" applyBorder="1" applyAlignment="1">
      <alignment horizontal="center" vertical="center" wrapText="1"/>
    </xf>
    <xf numFmtId="14" fontId="35" fillId="8" borderId="4" xfId="4" applyNumberFormat="1" applyFont="1" applyFill="1" applyBorder="1" applyAlignment="1">
      <alignment horizontal="center" vertical="center" wrapText="1"/>
    </xf>
    <xf numFmtId="0" fontId="9" fillId="8" borderId="4" xfId="4" applyFont="1" applyFill="1" applyBorder="1" applyAlignment="1">
      <alignment horizontal="center" vertical="center" wrapText="1"/>
    </xf>
    <xf numFmtId="167" fontId="9" fillId="8" borderId="4" xfId="4" applyNumberFormat="1" applyFont="1" applyFill="1" applyBorder="1" applyAlignment="1">
      <alignment horizontal="center" vertical="center" wrapText="1"/>
    </xf>
    <xf numFmtId="0" fontId="24" fillId="8" borderId="4" xfId="0" applyFont="1" applyFill="1" applyBorder="1" applyAlignment="1">
      <alignment horizontal="center" vertical="center"/>
    </xf>
    <xf numFmtId="4" fontId="9" fillId="8" borderId="4" xfId="4" applyNumberFormat="1" applyFont="1" applyFill="1" applyBorder="1" applyAlignment="1">
      <alignment horizontal="center" vertical="center" wrapText="1"/>
    </xf>
    <xf numFmtId="4" fontId="24" fillId="8" borderId="4" xfId="0" applyNumberFormat="1" applyFont="1" applyFill="1" applyBorder="1" applyAlignment="1">
      <alignment horizontal="center" vertical="center"/>
    </xf>
    <xf numFmtId="4" fontId="29" fillId="8" borderId="4" xfId="0" applyNumberFormat="1" applyFont="1" applyFill="1" applyBorder="1" applyAlignment="1">
      <alignment horizontal="center" vertical="center"/>
    </xf>
    <xf numFmtId="0" fontId="36" fillId="0" borderId="4" xfId="4" applyFont="1" applyBorder="1" applyAlignment="1" applyProtection="1">
      <alignment horizontal="left" vertical="center" wrapText="1"/>
      <protection locked="0"/>
    </xf>
    <xf numFmtId="0" fontId="2" fillId="2" borderId="4" xfId="4" applyFont="1" applyFill="1" applyBorder="1" applyAlignment="1">
      <alignment horizontal="left" vertical="center" wrapText="1"/>
    </xf>
    <xf numFmtId="14" fontId="35" fillId="0" borderId="4" xfId="4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37" fillId="0" borderId="4" xfId="0" applyFont="1" applyBorder="1" applyAlignment="1">
      <alignment vertical="center"/>
    </xf>
    <xf numFmtId="2" fontId="9" fillId="0" borderId="4" xfId="4" applyNumberFormat="1" applyFont="1" applyBorder="1" applyAlignment="1">
      <alignment horizontal="center" vertical="center"/>
    </xf>
    <xf numFmtId="0" fontId="35" fillId="0" borderId="4" xfId="0" applyFont="1" applyBorder="1" applyAlignment="1">
      <alignment vertical="center"/>
    </xf>
    <xf numFmtId="168" fontId="9" fillId="0" borderId="4" xfId="4" applyNumberFormat="1" applyFont="1" applyBorder="1" applyAlignment="1">
      <alignment horizontal="center" vertical="center" wrapText="1"/>
    </xf>
    <xf numFmtId="0" fontId="36" fillId="0" borderId="4" xfId="4" applyFont="1" applyBorder="1" applyAlignment="1">
      <alignment horizontal="left" vertical="center" wrapText="1"/>
    </xf>
    <xf numFmtId="0" fontId="37" fillId="0" borderId="4" xfId="0" applyFont="1" applyBorder="1" applyAlignment="1">
      <alignment vertical="center" wrapText="1"/>
    </xf>
    <xf numFmtId="4" fontId="9" fillId="0" borderId="4" xfId="4" applyNumberFormat="1" applyFont="1" applyBorder="1" applyAlignment="1">
      <alignment horizontal="center" vertical="center"/>
    </xf>
    <xf numFmtId="0" fontId="28" fillId="0" borderId="3" xfId="4" applyFont="1" applyBorder="1" applyAlignment="1">
      <alignment horizontal="left" vertical="center" wrapText="1"/>
    </xf>
    <xf numFmtId="4" fontId="38" fillId="0" borderId="0" xfId="0" applyNumberFormat="1" applyFont="1"/>
    <xf numFmtId="0" fontId="39" fillId="0" borderId="36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3" fontId="40" fillId="0" borderId="35" xfId="0" applyNumberFormat="1" applyFont="1" applyBorder="1" applyAlignment="1">
      <alignment horizontal="center" vertical="center"/>
    </xf>
    <xf numFmtId="167" fontId="40" fillId="0" borderId="35" xfId="0" applyNumberFormat="1" applyFont="1" applyBorder="1" applyAlignment="1">
      <alignment horizontal="center" vertical="center"/>
    </xf>
    <xf numFmtId="170" fontId="40" fillId="0" borderId="35" xfId="0" applyNumberFormat="1" applyFont="1" applyBorder="1" applyAlignment="1">
      <alignment horizontal="center" vertical="center"/>
    </xf>
    <xf numFmtId="4" fontId="40" fillId="0" borderId="35" xfId="0" applyNumberFormat="1" applyFont="1" applyBorder="1" applyAlignment="1">
      <alignment horizontal="center" vertical="center"/>
    </xf>
    <xf numFmtId="2" fontId="41" fillId="0" borderId="43" xfId="0" applyNumberFormat="1" applyFont="1" applyBorder="1" applyAlignment="1">
      <alignment horizontal="center" vertical="center"/>
    </xf>
    <xf numFmtId="0" fontId="30" fillId="0" borderId="0" xfId="0" applyFont="1"/>
    <xf numFmtId="2" fontId="30" fillId="0" borderId="0" xfId="0" applyNumberFormat="1" applyFont="1"/>
    <xf numFmtId="0" fontId="30" fillId="0" borderId="0" xfId="0" applyFont="1" applyAlignment="1">
      <alignment horizontal="center" vertical="center"/>
    </xf>
    <xf numFmtId="2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42" fillId="0" borderId="0" xfId="0" applyFont="1"/>
    <xf numFmtId="0" fontId="18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4" fontId="30" fillId="0" borderId="0" xfId="0" applyNumberFormat="1" applyFont="1"/>
    <xf numFmtId="0" fontId="30" fillId="3" borderId="0" xfId="0" applyFont="1" applyFill="1" applyAlignment="1">
      <alignment horizontal="center" vertical="center"/>
    </xf>
    <xf numFmtId="0" fontId="2" fillId="0" borderId="5" xfId="4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4" fontId="44" fillId="0" borderId="0" xfId="0" applyNumberFormat="1" applyFont="1" applyAlignment="1">
      <alignment vertical="center"/>
    </xf>
    <xf numFmtId="4" fontId="45" fillId="0" borderId="0" xfId="0" applyNumberFormat="1" applyFont="1" applyAlignment="1">
      <alignment vertical="center" textRotation="90"/>
    </xf>
    <xf numFmtId="4" fontId="44" fillId="0" borderId="0" xfId="0" applyNumberFormat="1" applyFont="1" applyAlignment="1">
      <alignment vertical="center" textRotation="90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/>
    <xf numFmtId="0" fontId="28" fillId="0" borderId="0" xfId="4" applyFont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171" fontId="0" fillId="0" borderId="0" xfId="3" applyNumberFormat="1" applyFont="1" applyFill="1" applyBorder="1"/>
    <xf numFmtId="2" fontId="9" fillId="0" borderId="0" xfId="7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0" fontId="39" fillId="0" borderId="1" xfId="0" applyFont="1" applyFill="1" applyBorder="1" applyAlignment="1">
      <alignment horizontal="center"/>
    </xf>
    <xf numFmtId="0" fontId="9" fillId="0" borderId="32" xfId="6" applyFont="1" applyFill="1" applyBorder="1" applyAlignment="1">
      <alignment horizontal="left" wrapText="1" indent="2"/>
    </xf>
    <xf numFmtId="9" fontId="0" fillId="0" borderId="0" xfId="0" applyNumberFormat="1" applyFill="1"/>
    <xf numFmtId="10" fontId="9" fillId="0" borderId="32" xfId="6" applyNumberFormat="1" applyFont="1" applyFill="1" applyBorder="1" applyAlignment="1">
      <alignment horizontal="left" wrapText="1" indent="2"/>
    </xf>
    <xf numFmtId="0" fontId="39" fillId="0" borderId="0" xfId="0" applyFont="1" applyFill="1" applyAlignment="1">
      <alignment horizontal="center"/>
    </xf>
    <xf numFmtId="10" fontId="9" fillId="0" borderId="10" xfId="0" applyNumberFormat="1" applyFont="1" applyFill="1" applyBorder="1" applyAlignment="1">
      <alignment horizontal="right"/>
    </xf>
    <xf numFmtId="2" fontId="9" fillId="0" borderId="10" xfId="0" applyNumberFormat="1" applyFont="1" applyFill="1" applyBorder="1" applyAlignment="1">
      <alignment horizontal="right"/>
    </xf>
    <xf numFmtId="2" fontId="9" fillId="0" borderId="33" xfId="0" applyNumberFormat="1" applyFont="1" applyFill="1" applyBorder="1"/>
    <xf numFmtId="2" fontId="0" fillId="0" borderId="0" xfId="0" applyNumberFormat="1" applyFill="1"/>
    <xf numFmtId="2" fontId="9" fillId="0" borderId="0" xfId="0" applyNumberFormat="1" applyFont="1" applyFill="1" applyAlignment="1">
      <alignment horizontal="right"/>
    </xf>
    <xf numFmtId="174" fontId="9" fillId="0" borderId="0" xfId="0" applyNumberFormat="1" applyFont="1" applyFill="1" applyAlignment="1">
      <alignment horizontal="right"/>
    </xf>
    <xf numFmtId="0" fontId="30" fillId="0" borderId="4" xfId="0" applyFont="1" applyFill="1" applyBorder="1"/>
    <xf numFmtId="0" fontId="27" fillId="0" borderId="44" xfId="8" applyFont="1" applyFill="1" applyBorder="1" applyProtection="1">
      <alignment horizontal="center" vertical="center" wrapText="1"/>
      <protection locked="0"/>
    </xf>
    <xf numFmtId="0" fontId="30" fillId="0" borderId="8" xfId="0" applyFont="1" applyFill="1" applyBorder="1"/>
    <xf numFmtId="0" fontId="30" fillId="0" borderId="2" xfId="0" applyFont="1" applyFill="1" applyBorder="1"/>
    <xf numFmtId="0" fontId="51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/>
    <xf numFmtId="49" fontId="9" fillId="0" borderId="4" xfId="9" applyNumberFormat="1" applyFont="1" applyFill="1" applyBorder="1" applyAlignment="1">
      <alignment horizontal="right" vertical="center"/>
    </xf>
    <xf numFmtId="0" fontId="24" fillId="0" borderId="4" xfId="9" applyNumberFormat="1" applyFont="1" applyFill="1" applyBorder="1" applyAlignment="1">
      <alignment vertical="center" wrapText="1"/>
    </xf>
    <xf numFmtId="173" fontId="24" fillId="0" borderId="4" xfId="9" applyNumberFormat="1" applyFont="1" applyFill="1" applyBorder="1" applyAlignment="1">
      <alignment vertical="center" wrapText="1"/>
    </xf>
    <xf numFmtId="2" fontId="24" fillId="0" borderId="4" xfId="9" applyNumberFormat="1" applyFont="1" applyFill="1" applyBorder="1" applyAlignment="1">
      <alignment vertical="center" wrapText="1"/>
    </xf>
    <xf numFmtId="43" fontId="24" fillId="0" borderId="8" xfId="9" applyNumberFormat="1" applyFont="1" applyFill="1" applyBorder="1" applyAlignment="1">
      <alignment vertical="center" wrapText="1"/>
    </xf>
    <xf numFmtId="10" fontId="9" fillId="0" borderId="0" xfId="0" applyNumberFormat="1" applyFont="1" applyFill="1"/>
    <xf numFmtId="2" fontId="30" fillId="0" borderId="4" xfId="0" applyNumberFormat="1" applyFont="1" applyFill="1" applyBorder="1"/>
    <xf numFmtId="0" fontId="53" fillId="0" borderId="0" xfId="0" applyFont="1" applyFill="1"/>
    <xf numFmtId="2" fontId="9" fillId="0" borderId="0" xfId="0" applyNumberFormat="1" applyFont="1" applyFill="1"/>
    <xf numFmtId="173" fontId="17" fillId="0" borderId="0" xfId="0" applyNumberFormat="1" applyFont="1" applyFill="1"/>
    <xf numFmtId="3" fontId="24" fillId="0" borderId="4" xfId="9" applyNumberFormat="1" applyFont="1" applyFill="1" applyBorder="1" applyAlignment="1">
      <alignment vertical="center" wrapText="1"/>
    </xf>
    <xf numFmtId="0" fontId="24" fillId="0" borderId="4" xfId="9" applyNumberFormat="1" applyFont="1" applyFill="1" applyBorder="1" applyAlignment="1">
      <alignment vertical="center"/>
    </xf>
    <xf numFmtId="3" fontId="54" fillId="0" borderId="47" xfId="5" applyNumberFormat="1" applyFont="1" applyFill="1" applyBorder="1" applyAlignment="1">
      <alignment horizontal="right" vertical="top" wrapText="1"/>
    </xf>
    <xf numFmtId="173" fontId="54" fillId="0" borderId="47" xfId="5" applyNumberFormat="1" applyFont="1" applyFill="1" applyBorder="1" applyAlignment="1">
      <alignment horizontal="right" vertical="top" wrapText="1"/>
    </xf>
    <xf numFmtId="167" fontId="27" fillId="0" borderId="0" xfId="9" applyNumberFormat="1" applyFont="1" applyFill="1" applyAlignment="1">
      <alignment horizontal="right" vertical="center" wrapText="1"/>
    </xf>
    <xf numFmtId="0" fontId="9" fillId="0" borderId="4" xfId="9" applyNumberFormat="1" applyFont="1" applyFill="1" applyBorder="1" applyAlignment="1">
      <alignment vertical="center" wrapText="1"/>
    </xf>
    <xf numFmtId="173" fontId="9" fillId="0" borderId="4" xfId="9" applyNumberFormat="1" applyFont="1" applyFill="1" applyBorder="1" applyAlignment="1">
      <alignment vertical="center" wrapText="1"/>
    </xf>
    <xf numFmtId="168" fontId="9" fillId="0" borderId="4" xfId="9" applyNumberFormat="1" applyFont="1" applyFill="1" applyBorder="1" applyAlignment="1">
      <alignment vertical="center" wrapText="1"/>
    </xf>
    <xf numFmtId="2" fontId="30" fillId="0" borderId="48" xfId="0" applyNumberFormat="1" applyFont="1" applyFill="1" applyBorder="1"/>
    <xf numFmtId="173" fontId="30" fillId="0" borderId="48" xfId="0" applyNumberFormat="1" applyFont="1" applyFill="1" applyBorder="1"/>
    <xf numFmtId="168" fontId="9" fillId="0" borderId="48" xfId="0" applyNumberFormat="1" applyFont="1" applyFill="1" applyBorder="1" applyProtection="1">
      <protection locked="0"/>
    </xf>
    <xf numFmtId="173" fontId="30" fillId="0" borderId="4" xfId="0" applyNumberFormat="1" applyFont="1" applyFill="1" applyBorder="1"/>
    <xf numFmtId="168" fontId="9" fillId="0" borderId="4" xfId="0" applyNumberFormat="1" applyFont="1" applyFill="1" applyBorder="1" applyProtection="1">
      <protection locked="0"/>
    </xf>
    <xf numFmtId="2" fontId="0" fillId="0" borderId="4" xfId="0" applyNumberFormat="1" applyFill="1" applyBorder="1"/>
    <xf numFmtId="3" fontId="24" fillId="0" borderId="4" xfId="9" applyNumberFormat="1" applyFont="1" applyFill="1" applyBorder="1" applyAlignment="1">
      <alignment horizontal="right" vertical="center" wrapText="1"/>
    </xf>
    <xf numFmtId="3" fontId="24" fillId="0" borderId="10" xfId="9" applyNumberFormat="1" applyFont="1" applyFill="1" applyBorder="1" applyAlignment="1">
      <alignment horizontal="right" vertical="center" wrapText="1"/>
    </xf>
    <xf numFmtId="173" fontId="24" fillId="0" borderId="0" xfId="9" applyNumberFormat="1" applyFont="1" applyFill="1" applyAlignment="1">
      <alignment vertical="center" wrapText="1"/>
    </xf>
    <xf numFmtId="49" fontId="9" fillId="0" borderId="4" xfId="8" applyNumberFormat="1" applyFont="1" applyFill="1" applyBorder="1" applyAlignment="1">
      <alignment horizontal="right" vertical="center" wrapText="1"/>
    </xf>
    <xf numFmtId="49" fontId="55" fillId="0" borderId="4" xfId="9" applyNumberFormat="1" applyFont="1" applyFill="1" applyBorder="1" applyAlignment="1">
      <alignment horizontal="right" vertical="center"/>
    </xf>
    <xf numFmtId="0" fontId="56" fillId="0" borderId="4" xfId="9" applyNumberFormat="1" applyFont="1" applyFill="1" applyBorder="1" applyAlignment="1">
      <alignment vertical="center" wrapText="1"/>
    </xf>
    <xf numFmtId="0" fontId="39" fillId="0" borderId="2" xfId="0" applyFont="1" applyFill="1" applyBorder="1" applyAlignment="1">
      <alignment horizontal="left"/>
    </xf>
    <xf numFmtId="173" fontId="39" fillId="0" borderId="2" xfId="0" applyNumberFormat="1" applyFont="1" applyFill="1" applyBorder="1" applyAlignment="1">
      <alignment horizontal="left"/>
    </xf>
    <xf numFmtId="2" fontId="39" fillId="0" borderId="2" xfId="0" applyNumberFormat="1" applyFont="1" applyFill="1" applyBorder="1" applyAlignment="1">
      <alignment horizontal="left"/>
    </xf>
    <xf numFmtId="0" fontId="24" fillId="0" borderId="4" xfId="8" applyFont="1" applyFill="1" applyBorder="1" applyAlignment="1">
      <alignment horizontal="left" vertical="center" wrapText="1"/>
    </xf>
    <xf numFmtId="4" fontId="27" fillId="0" borderId="4" xfId="0" applyNumberFormat="1" applyFont="1" applyFill="1" applyBorder="1" applyProtection="1">
      <protection locked="0"/>
    </xf>
    <xf numFmtId="2" fontId="0" fillId="0" borderId="8" xfId="0" applyNumberFormat="1" applyFill="1" applyBorder="1"/>
    <xf numFmtId="2" fontId="30" fillId="0" borderId="0" xfId="0" applyNumberFormat="1" applyFont="1" applyFill="1"/>
    <xf numFmtId="0" fontId="9" fillId="0" borderId="32" xfId="6" applyFont="1" applyFill="1" applyBorder="1" applyAlignment="1">
      <alignment horizontal="right" wrapText="1" indent="2"/>
    </xf>
    <xf numFmtId="0" fontId="24" fillId="0" borderId="8" xfId="9" applyNumberFormat="1" applyFont="1" applyFill="1" applyBorder="1" applyAlignment="1">
      <alignment vertical="center" wrapText="1"/>
    </xf>
    <xf numFmtId="168" fontId="0" fillId="0" borderId="0" xfId="0" applyNumberFormat="1" applyFill="1"/>
    <xf numFmtId="4" fontId="9" fillId="0" borderId="4" xfId="0" applyNumberFormat="1" applyFont="1" applyFill="1" applyBorder="1" applyProtection="1">
      <protection locked="0"/>
    </xf>
    <xf numFmtId="4" fontId="0" fillId="0" borderId="0" xfId="0" applyNumberFormat="1" applyFill="1"/>
    <xf numFmtId="2" fontId="57" fillId="0" borderId="4" xfId="0" applyNumberFormat="1" applyFont="1" applyFill="1" applyBorder="1"/>
    <xf numFmtId="49" fontId="29" fillId="0" borderId="4" xfId="9" applyNumberFormat="1" applyFont="1" applyFill="1" applyBorder="1" applyAlignment="1">
      <alignment horizontal="right" vertical="center"/>
    </xf>
    <xf numFmtId="0" fontId="29" fillId="0" borderId="4" xfId="9" applyNumberFormat="1" applyFont="1" applyFill="1" applyBorder="1" applyAlignment="1">
      <alignment vertical="center" wrapText="1"/>
    </xf>
    <xf numFmtId="2" fontId="29" fillId="0" borderId="4" xfId="9" applyNumberFormat="1" applyFont="1" applyFill="1" applyBorder="1" applyAlignment="1">
      <alignment vertical="center" wrapText="1"/>
    </xf>
    <xf numFmtId="0" fontId="39" fillId="0" borderId="4" xfId="0" applyFont="1" applyFill="1" applyBorder="1"/>
    <xf numFmtId="2" fontId="39" fillId="0" borderId="4" xfId="0" applyNumberFormat="1" applyFont="1" applyFill="1" applyBorder="1"/>
    <xf numFmtId="2" fontId="30" fillId="0" borderId="4" xfId="0" applyNumberFormat="1" applyFont="1" applyFill="1" applyBorder="1" applyAlignment="1">
      <alignment horizontal="right" vertical="center"/>
    </xf>
    <xf numFmtId="0" fontId="27" fillId="0" borderId="10" xfId="9" applyNumberFormat="1" applyFont="1" applyFill="1" applyBorder="1" applyAlignment="1">
      <alignment vertical="center"/>
    </xf>
    <xf numFmtId="2" fontId="27" fillId="0" borderId="10" xfId="9" applyNumberFormat="1" applyFont="1" applyFill="1" applyBorder="1" applyAlignment="1">
      <alignment vertical="center"/>
    </xf>
    <xf numFmtId="0" fontId="27" fillId="0" borderId="4" xfId="10" applyFont="1" applyFill="1" applyBorder="1" applyAlignment="1">
      <alignment horizontal="left" vertical="center" wrapText="1"/>
    </xf>
    <xf numFmtId="0" fontId="9" fillId="0" borderId="4" xfId="10" applyFont="1" applyFill="1" applyBorder="1" applyAlignment="1">
      <alignment horizontal="left" vertical="center" wrapText="1"/>
    </xf>
    <xf numFmtId="0" fontId="0" fillId="0" borderId="0" xfId="0" applyFill="1" applyProtection="1">
      <protection locked="0"/>
    </xf>
    <xf numFmtId="0" fontId="27" fillId="0" borderId="8" xfId="10" applyFont="1" applyFill="1" applyBorder="1" applyAlignment="1">
      <alignment horizontal="left" vertical="center" wrapText="1"/>
    </xf>
    <xf numFmtId="0" fontId="9" fillId="0" borderId="10" xfId="10" applyFont="1" applyFill="1" applyBorder="1" applyAlignment="1">
      <alignment horizontal="left" vertical="center" wrapText="1"/>
    </xf>
    <xf numFmtId="2" fontId="0" fillId="0" borderId="10" xfId="0" applyNumberFormat="1" applyFill="1" applyBorder="1"/>
    <xf numFmtId="2" fontId="30" fillId="0" borderId="10" xfId="0" applyNumberFormat="1" applyFont="1" applyFill="1" applyBorder="1"/>
    <xf numFmtId="49" fontId="58" fillId="0" borderId="0" xfId="0" applyNumberFormat="1" applyFont="1" applyFill="1" applyAlignment="1" applyProtection="1">
      <alignment wrapText="1"/>
      <protection locked="0"/>
    </xf>
    <xf numFmtId="174" fontId="0" fillId="0" borderId="0" xfId="0" applyNumberFormat="1" applyFill="1"/>
    <xf numFmtId="43" fontId="0" fillId="0" borderId="0" xfId="0" applyNumberFormat="1" applyFill="1"/>
    <xf numFmtId="0" fontId="38" fillId="0" borderId="4" xfId="10" applyFont="1" applyFill="1" applyBorder="1" applyAlignment="1">
      <alignment horizontal="center" vertical="top" wrapText="1"/>
    </xf>
    <xf numFmtId="49" fontId="25" fillId="0" borderId="4" xfId="0" applyNumberFormat="1" applyFont="1" applyFill="1" applyBorder="1" applyAlignment="1">
      <alignment vertical="top" wrapText="1"/>
    </xf>
    <xf numFmtId="164" fontId="39" fillId="0" borderId="33" xfId="2" applyFont="1" applyFill="1" applyBorder="1" applyAlignment="1">
      <alignment horizontal="center"/>
    </xf>
    <xf numFmtId="164" fontId="39" fillId="0" borderId="33" xfId="2" applyFont="1" applyFill="1" applyBorder="1" applyAlignment="1"/>
    <xf numFmtId="0" fontId="38" fillId="0" borderId="27" xfId="10" applyFont="1" applyFill="1" applyBorder="1" applyAlignment="1">
      <alignment horizontal="center" vertical="top" wrapText="1"/>
    </xf>
    <xf numFmtId="49" fontId="25" fillId="0" borderId="27" xfId="0" applyNumberFormat="1" applyFont="1" applyFill="1" applyBorder="1" applyAlignment="1">
      <alignment vertical="top" wrapText="1"/>
    </xf>
    <xf numFmtId="164" fontId="39" fillId="0" borderId="28" xfId="2" applyFont="1" applyFill="1" applyBorder="1" applyAlignment="1">
      <alignment horizontal="center" vertical="center"/>
    </xf>
    <xf numFmtId="0" fontId="38" fillId="0" borderId="43" xfId="11" applyFont="1" applyFill="1" applyBorder="1" applyAlignment="1">
      <alignment horizontal="center" vertical="center" wrapText="1"/>
    </xf>
    <xf numFmtId="0" fontId="38" fillId="0" borderId="43" xfId="11" applyFont="1" applyFill="1" applyBorder="1" applyAlignment="1">
      <alignment horizontal="left" vertical="center" wrapText="1"/>
    </xf>
    <xf numFmtId="164" fontId="39" fillId="0" borderId="43" xfId="2" applyFont="1" applyFill="1" applyBorder="1" applyAlignment="1">
      <alignment vertical="center"/>
    </xf>
    <xf numFmtId="175" fontId="39" fillId="0" borderId="43" xfId="0" applyNumberFormat="1" applyFont="1" applyFill="1" applyBorder="1" applyAlignment="1">
      <alignment vertical="center"/>
    </xf>
    <xf numFmtId="173" fontId="0" fillId="0" borderId="0" xfId="0" applyNumberFormat="1" applyFill="1"/>
    <xf numFmtId="0" fontId="0" fillId="2" borderId="0" xfId="0" applyFill="1"/>
    <xf numFmtId="168" fontId="0" fillId="2" borderId="0" xfId="0" applyNumberFormat="1" applyFill="1"/>
    <xf numFmtId="0" fontId="3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6" fillId="0" borderId="2" xfId="1" applyNumberFormat="1" applyFont="1" applyBorder="1" applyAlignment="1" applyProtection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top"/>
    </xf>
    <xf numFmtId="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top"/>
    </xf>
    <xf numFmtId="0" fontId="1" fillId="0" borderId="0" xfId="0" applyFont="1" applyAlignment="1"/>
    <xf numFmtId="0" fontId="7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7" xfId="0" applyFont="1" applyFill="1" applyBorder="1" applyAlignment="1">
      <alignment horizontal="left" vertical="top"/>
    </xf>
    <xf numFmtId="0" fontId="1" fillId="0" borderId="7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6" fillId="0" borderId="0" xfId="1" applyFont="1" applyBorder="1" applyAlignment="1" applyProtection="1">
      <alignment horizontal="center"/>
    </xf>
    <xf numFmtId="0" fontId="1" fillId="0" borderId="7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168" fontId="1" fillId="0" borderId="0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3" fillId="0" borderId="0" xfId="4" applyFont="1" applyAlignment="1">
      <alignment horizontal="center" vertical="center" wrapText="1"/>
    </xf>
    <xf numFmtId="0" fontId="27" fillId="0" borderId="14" xfId="4" applyFont="1" applyBorder="1" applyAlignment="1" applyProtection="1">
      <alignment horizontal="center" vertical="center" wrapText="1"/>
      <protection locked="0"/>
    </xf>
    <xf numFmtId="0" fontId="27" fillId="0" borderId="20" xfId="4" applyFont="1" applyBorder="1" applyAlignment="1" applyProtection="1">
      <alignment horizontal="center" vertical="center" wrapText="1"/>
      <protection locked="0"/>
    </xf>
    <xf numFmtId="0" fontId="27" fillId="0" borderId="15" xfId="4" applyFont="1" applyBorder="1" applyAlignment="1" applyProtection="1">
      <alignment horizontal="center" vertical="center" wrapText="1"/>
      <protection locked="0"/>
    </xf>
    <xf numFmtId="0" fontId="27" fillId="0" borderId="21" xfId="4" applyFont="1" applyBorder="1" applyAlignment="1" applyProtection="1">
      <alignment horizontal="center" vertical="center" wrapText="1"/>
      <protection locked="0"/>
    </xf>
    <xf numFmtId="0" fontId="27" fillId="0" borderId="16" xfId="4" applyFont="1" applyBorder="1" applyAlignment="1" applyProtection="1">
      <alignment horizontal="center" vertical="center" wrapText="1"/>
      <protection locked="0"/>
    </xf>
    <xf numFmtId="0" fontId="27" fillId="0" borderId="5" xfId="4" applyFont="1" applyBorder="1" applyAlignment="1" applyProtection="1">
      <alignment horizontal="center" vertical="center" wrapText="1"/>
      <protection locked="0"/>
    </xf>
    <xf numFmtId="0" fontId="28" fillId="0" borderId="17" xfId="4" applyFont="1" applyBorder="1" applyAlignment="1" applyProtection="1">
      <alignment horizontal="center" vertical="center" wrapText="1"/>
      <protection locked="0"/>
    </xf>
    <xf numFmtId="0" fontId="28" fillId="0" borderId="18" xfId="4" applyFont="1" applyBorder="1" applyAlignment="1" applyProtection="1">
      <alignment horizontal="center" vertical="center" wrapText="1"/>
      <protection locked="0"/>
    </xf>
    <xf numFmtId="0" fontId="28" fillId="0" borderId="19" xfId="4" applyFont="1" applyBorder="1" applyAlignment="1" applyProtection="1">
      <alignment horizontal="center" vertical="center" wrapText="1"/>
      <protection locked="0"/>
    </xf>
    <xf numFmtId="0" fontId="24" fillId="0" borderId="8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9" fillId="0" borderId="4" xfId="4" applyFont="1" applyBorder="1" applyAlignment="1" applyProtection="1">
      <alignment horizontal="center" vertical="center" wrapText="1"/>
      <protection locked="0"/>
    </xf>
    <xf numFmtId="0" fontId="30" fillId="0" borderId="3" xfId="0" applyFont="1" applyBorder="1" applyAlignment="1">
      <alignment horizontal="center" vertical="center" textRotation="90" wrapText="1"/>
    </xf>
    <xf numFmtId="0" fontId="30" fillId="0" borderId="5" xfId="0" applyFont="1" applyBorder="1" applyAlignment="1">
      <alignment horizontal="center" vertical="center" textRotation="90" wrapText="1"/>
    </xf>
    <xf numFmtId="0" fontId="31" fillId="0" borderId="4" xfId="0" applyFont="1" applyBorder="1" applyAlignment="1">
      <alignment horizontal="center" vertical="center" textRotation="90" wrapText="1"/>
    </xf>
    <xf numFmtId="0" fontId="31" fillId="0" borderId="8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" fillId="0" borderId="6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14" xfId="4" applyFont="1" applyBorder="1" applyAlignment="1" applyProtection="1">
      <alignment horizontal="center" vertical="center" wrapText="1"/>
      <protection locked="0"/>
    </xf>
    <xf numFmtId="0" fontId="2" fillId="0" borderId="26" xfId="4" applyFont="1" applyBorder="1" applyAlignment="1" applyProtection="1">
      <alignment horizontal="center" vertical="center" wrapText="1"/>
      <protection locked="0"/>
    </xf>
    <xf numFmtId="0" fontId="2" fillId="0" borderId="24" xfId="4" applyFont="1" applyBorder="1" applyAlignment="1" applyProtection="1">
      <alignment horizontal="center" vertical="center" wrapText="1"/>
      <protection locked="0"/>
    </xf>
    <xf numFmtId="0" fontId="2" fillId="0" borderId="27" xfId="4" applyFont="1" applyBorder="1" applyAlignment="1" applyProtection="1">
      <alignment horizontal="center" vertical="center" wrapText="1"/>
      <protection locked="0"/>
    </xf>
    <xf numFmtId="0" fontId="2" fillId="0" borderId="31" xfId="4" applyFont="1" applyBorder="1" applyAlignment="1" applyProtection="1">
      <alignment horizontal="center" vertical="center" wrapText="1"/>
      <protection locked="0"/>
    </xf>
    <xf numFmtId="0" fontId="2" fillId="0" borderId="32" xfId="4" applyFont="1" applyBorder="1" applyAlignment="1" applyProtection="1">
      <alignment horizontal="center" vertical="center" wrapText="1"/>
      <protection locked="0"/>
    </xf>
    <xf numFmtId="0" fontId="2" fillId="0" borderId="34" xfId="4" applyFont="1" applyBorder="1" applyAlignment="1" applyProtection="1">
      <alignment horizontal="center" vertical="center" wrapText="1"/>
      <protection locked="0"/>
    </xf>
    <xf numFmtId="0" fontId="2" fillId="0" borderId="24" xfId="4" applyFont="1" applyBorder="1" applyAlignment="1">
      <alignment horizontal="left" vertical="center" wrapText="1"/>
    </xf>
    <xf numFmtId="0" fontId="2" fillId="0" borderId="4" xfId="4" applyFont="1" applyBorder="1" applyAlignment="1">
      <alignment horizontal="left" vertical="center" wrapText="1"/>
    </xf>
    <xf numFmtId="0" fontId="2" fillId="0" borderId="27" xfId="4" applyFont="1" applyBorder="1" applyAlignment="1">
      <alignment horizontal="left" vertical="center" wrapText="1"/>
    </xf>
    <xf numFmtId="0" fontId="2" fillId="0" borderId="24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wrapText="1"/>
    </xf>
    <xf numFmtId="0" fontId="2" fillId="0" borderId="27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0" fontId="2" fillId="0" borderId="16" xfId="4" applyFont="1" applyBorder="1" applyAlignment="1">
      <alignment horizontal="left" vertical="center" wrapText="1"/>
    </xf>
    <xf numFmtId="0" fontId="2" fillId="0" borderId="29" xfId="4" applyFont="1" applyBorder="1" applyAlignment="1">
      <alignment horizontal="left" vertical="center" wrapText="1"/>
    </xf>
    <xf numFmtId="0" fontId="2" fillId="0" borderId="16" xfId="4" applyFont="1" applyBorder="1" applyAlignment="1">
      <alignment horizontal="center" vertical="center" wrapText="1"/>
    </xf>
    <xf numFmtId="0" fontId="2" fillId="0" borderId="29" xfId="4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" fillId="0" borderId="4" xfId="4" applyFont="1" applyBorder="1" applyAlignment="1" applyProtection="1">
      <alignment horizontal="center" vertical="center" wrapText="1"/>
      <protection locked="0"/>
    </xf>
    <xf numFmtId="0" fontId="25" fillId="0" borderId="35" xfId="4" applyFont="1" applyBorder="1" applyAlignment="1">
      <alignment horizontal="center" vertical="center" wrapText="1"/>
    </xf>
    <xf numFmtId="0" fontId="25" fillId="0" borderId="36" xfId="4" applyFont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27" fillId="0" borderId="44" xfId="8" applyFont="1" applyFill="1" applyBorder="1" applyProtection="1">
      <alignment horizontal="center" vertical="center" wrapText="1"/>
      <protection locked="0"/>
    </xf>
    <xf numFmtId="0" fontId="27" fillId="0" borderId="45" xfId="8" applyFont="1" applyFill="1" applyBorder="1" applyProtection="1">
      <alignment horizontal="center" vertical="center" wrapText="1"/>
      <protection locked="0"/>
    </xf>
    <xf numFmtId="0" fontId="39" fillId="0" borderId="8" xfId="0" applyFont="1" applyFill="1" applyBorder="1" applyAlignment="1">
      <alignment horizontal="left"/>
    </xf>
    <xf numFmtId="0" fontId="39" fillId="0" borderId="2" xfId="0" applyFont="1" applyFill="1" applyBorder="1" applyAlignment="1">
      <alignment horizontal="left"/>
    </xf>
    <xf numFmtId="0" fontId="27" fillId="0" borderId="8" xfId="9" applyNumberFormat="1" applyFont="1" applyFill="1" applyBorder="1" applyAlignment="1">
      <alignment horizontal="left" vertical="center" wrapText="1"/>
    </xf>
    <xf numFmtId="0" fontId="27" fillId="0" borderId="10" xfId="9" applyNumberFormat="1" applyFont="1" applyFill="1" applyBorder="1" applyAlignment="1">
      <alignment horizontal="left" vertical="center" wrapText="1"/>
    </xf>
    <xf numFmtId="0" fontId="27" fillId="0" borderId="8" xfId="9" applyNumberFormat="1" applyFont="1" applyFill="1" applyBorder="1" applyAlignment="1">
      <alignment vertical="center"/>
    </xf>
    <xf numFmtId="0" fontId="27" fillId="0" borderId="10" xfId="9" applyNumberFormat="1" applyFont="1" applyFill="1" applyBorder="1" applyAlignment="1">
      <alignment vertical="center"/>
    </xf>
    <xf numFmtId="0" fontId="27" fillId="0" borderId="8" xfId="10" applyFont="1" applyFill="1" applyBorder="1" applyAlignment="1">
      <alignment horizontal="left" vertical="center" wrapText="1"/>
    </xf>
    <xf numFmtId="0" fontId="27" fillId="0" borderId="10" xfId="1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166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/>
    </xf>
    <xf numFmtId="167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3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168" fontId="1" fillId="0" borderId="0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</cellXfs>
  <cellStyles count="12">
    <cellStyle name="Гиперссылка" xfId="1" builtinId="8"/>
    <cellStyle name="ЗаголовокСтолбца" xfId="8"/>
    <cellStyle name="Обычный" xfId="0" builtinId="0"/>
    <cellStyle name="Обычный 2" xfId="4"/>
    <cellStyle name="Обычный 2 2 3" xfId="9"/>
    <cellStyle name="Обычный 2 3" xfId="10"/>
    <cellStyle name="Обычный_ЛЗОС кальк  2007нов" xfId="6"/>
    <cellStyle name="Обычный_Лист1" xfId="5"/>
    <cellStyle name="Обычный_стр.1_5" xfId="11"/>
    <cellStyle name="Процентный" xfId="3" builtinId="5"/>
    <cellStyle name="Финансовый" xfId="2" builtinId="3"/>
    <cellStyle name="ФормулаВБ" xfId="7"/>
  </cellStyles>
  <dxfs count="0"/>
  <tableStyles count="0" defaultTableStyle="TableStyleMedium2" defaultPivotStyle="PivotStyleLight16"/>
  <colors>
    <indexedColors>
      <rgbColor rgb="FF000000"/>
      <rgbColor rgb="FFFFFFFF"/>
      <rgbColor rgb="FFDD0806"/>
      <rgbColor rgb="FF00FF00"/>
      <rgbColor rgb="FF0000D4"/>
      <rgbColor rgb="FFFCF305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4EE257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108857</xdr:colOff>
      <xdr:row>101</xdr:row>
      <xdr:rowOff>266701</xdr:rowOff>
    </xdr:from>
    <xdr:to>
      <xdr:col>10</xdr:col>
      <xdr:colOff>310243</xdr:colOff>
      <xdr:row>101</xdr:row>
      <xdr:rowOff>272144</xdr:rowOff>
    </xdr:to>
    <xdr:cxnSp macro="">
      <xdr:nvCxnSpPr>
        <xdr:cNvPr id="2" name="Прямая со стрелкой 1">
          <a:extLst>
            <a:ext uri="{FF2B5EF4-FFF2-40B4-BE49-F238E27FC236}">
              <a16:creationId xmlns="" xmlns:a16="http://schemas.microsoft.com/office/drawing/2014/main" id="{4C74E2D1-2C02-3F4E-9303-08FE3EA4F3C3}"/>
            </a:ext>
          </a:extLst>
        </xdr:cNvPr>
        <xdr:cNvCxnSpPr/>
      </xdr:nvCxnSpPr>
      <xdr:spPr>
        <a:xfrm>
          <a:off x="9252857" y="38900101"/>
          <a:ext cx="1407886" cy="5443"/>
        </a:xfrm>
        <a:prstGeom prst="straightConnector1">
          <a:avLst/>
        </a:prstGeom>
        <a:ln w="222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35730</xdr:colOff>
      <xdr:row>105</xdr:row>
      <xdr:rowOff>171450</xdr:rowOff>
    </xdr:from>
    <xdr:to>
      <xdr:col>7</xdr:col>
      <xdr:colOff>318758</xdr:colOff>
      <xdr:row>105</xdr:row>
      <xdr:rowOff>176893</xdr:rowOff>
    </xdr:to>
    <xdr:cxnSp macro="">
      <xdr:nvCxnSpPr>
        <xdr:cNvPr id="3" name="Прямая со стрелкой 2">
          <a:extLst>
            <a:ext uri="{FF2B5EF4-FFF2-40B4-BE49-F238E27FC236}">
              <a16:creationId xmlns="" xmlns:a16="http://schemas.microsoft.com/office/drawing/2014/main" id="{DC74DC57-6058-9542-98AC-C436C306FC45}"/>
            </a:ext>
          </a:extLst>
        </xdr:cNvPr>
        <xdr:cNvCxnSpPr/>
      </xdr:nvCxnSpPr>
      <xdr:spPr>
        <a:xfrm>
          <a:off x="7617630" y="40189150"/>
          <a:ext cx="1464128" cy="5443"/>
        </a:xfrm>
        <a:prstGeom prst="straightConnector1">
          <a:avLst/>
        </a:prstGeom>
        <a:ln w="222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139700</xdr:rowOff>
    </xdr:from>
    <xdr:to>
      <xdr:col>13</xdr:col>
      <xdr:colOff>520700</xdr:colOff>
      <xdr:row>5</xdr:row>
      <xdr:rowOff>165100</xdr:rowOff>
    </xdr:to>
    <xdr:pic>
      <xdr:nvPicPr>
        <xdr:cNvPr id="2" name="Рисунок 1" descr="Рисунок 1">
          <a:extLst>
            <a:ext uri="{FF2B5EF4-FFF2-40B4-BE49-F238E27FC236}">
              <a16:creationId xmlns="" xmlns:a16="http://schemas.microsoft.com/office/drawing/2014/main" id="{C8F63202-9CE0-B843-82E9-70C36DC4D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3000" y="508000"/>
          <a:ext cx="46609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andexDisk/NRG/&#1050;&#1069;&#1050;-&#1052;&#1054;/&#1058;&#1072;&#1088;&#1080;&#1092;/2020/&#1096;&#1072;&#1073;&#1083;&#1086;&#1085;,%20&#1079;&#1072;&#1103;&#1074;&#1082;&#1072;/&#1089;&#1090;&#1088;&#1091;&#1082;&#1090;&#1091;&#1088;&#1072;%20&#1079;&#1072;&#1090;&#1088;&#1072;&#1090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/Downloads/YandexDisk/NRG/&#1050;&#1069;&#1050;-&#1052;&#1054;/&#1058;&#1072;&#1088;&#1080;&#1092;/2019/&#1047;&#1072;&#1103;&#1074;&#1082;&#1072;%20&#1096;&#1072;&#1073;&#1083;&#1086;&#1085;/&#1053;&#1042;&#1042;%202018-2019%20(25.10.2018%20&#1075;&#1086;&#1076;&#1072;)%20&#1089;%20&#1080;&#1079;&#1084;&#1077;&#1085;&#1077;&#1085;&#1080;&#1077;&#108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YandexDisk/NRG/&#1050;&#1069;&#1050;-&#1052;&#1054;/&#1041;&#1072;&#1083;&#1072;&#1085;&#1089;&#1099;/2020/&#1050;&#1069;&#1050;%20&#1052;&#1054;%20&#1041;&#1072;&#1083;&#1072;&#1085;&#1089;%20&#1069;&#1069;%20&#1085;&#1072;%202020_20.04.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/Downloads/Users/viktoria/Downloads/&#1053;&#1042;&#1042;%202018-2019%20(25.10.2018%20&#1075;&#1086;&#1076;&#1072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XWaR/Documents/&#1071;.&#1086;&#1073;&#1083;&#1072;&#1082;&#1086;/Yandex.Disk-bolotin.tarif.localized/&#1050;&#1069;&#1050;-&#1052;&#1054;/&#1056;&#1072;&#1089;&#1095;&#1077;&#1090;%20&#1059;.&#1045;/&#1056;&#1072;&#1089;&#1095;&#1077;&#1090;%20&#1059;&#1045;,%20&#1055;2.2+&#1055;2.1%20(&#1085;&#1072;%202020)_&#1085;&#1072;%2026.03.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XWaR/Documents/&#1071;.&#1086;&#1073;&#1083;&#1072;&#1082;&#1086;/Yandex.Disk-bolotin.tarif.localized/&#1050;&#1069;&#1050;-&#1052;&#1054;/&#1058;&#1072;&#1088;&#1080;&#1092;/2020/&#1053;&#1072;&#1080;&#774;&#1083;&#1103;/&#1053;&#1042;&#1042;%20&#1050;&#1069;&#1050;%202020%2001.09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D7">
            <v>1757.3</v>
          </cell>
        </row>
        <row r="45">
          <cell r="E45">
            <v>50889.420195126011</v>
          </cell>
        </row>
        <row r="46">
          <cell r="F46">
            <v>824.31899999999996</v>
          </cell>
          <cell r="G46">
            <v>807.01099999999997</v>
          </cell>
        </row>
        <row r="47">
          <cell r="F47">
            <v>167621.57999999999</v>
          </cell>
          <cell r="G47">
            <v>164535.19</v>
          </cell>
        </row>
        <row r="48">
          <cell r="F48">
            <v>103.663</v>
          </cell>
          <cell r="G48">
            <v>103.505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ВВ общая"/>
      <sheetName val="Лист1"/>
      <sheetName val="тарифы"/>
    </sheetNames>
    <sheetDataSet>
      <sheetData sheetId="0">
        <row r="9">
          <cell r="H9">
            <v>25386.263034929201</v>
          </cell>
        </row>
      </sheetData>
      <sheetData sheetId="1"/>
      <sheetData sheetId="2">
        <row r="7">
          <cell r="H7">
            <v>70825.017819169996</v>
          </cell>
        </row>
        <row r="10">
          <cell r="H10">
            <v>52.750579680000001</v>
          </cell>
        </row>
        <row r="12">
          <cell r="H12">
            <v>9.5321733694375492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.1.3"/>
      <sheetName val="ЭЭ4.1-19 Общ"/>
      <sheetName val="Баланс энергии"/>
      <sheetName val="Баланс м"/>
      <sheetName val="3.1_2019"/>
      <sheetName val="МОЭСК"/>
      <sheetName val="ГРЭС"/>
      <sheetName val="РЖД"/>
      <sheetName val="3.1_2016"/>
      <sheetName val="Мособлэнерго"/>
      <sheetName val="ФСК"/>
      <sheetName val="Перечень потребителей"/>
      <sheetName val="Состав сети"/>
      <sheetName val="1.6 МЭС"/>
      <sheetName val="1.6 ИвСети"/>
      <sheetName val="1.6 Магнит"/>
      <sheetName val="Тандер"/>
      <sheetName val="Лист1"/>
    </sheetNames>
    <sheetDataSet>
      <sheetData sheetId="0" refreshError="1"/>
      <sheetData sheetId="1" refreshError="1"/>
      <sheetData sheetId="2">
        <row r="19">
          <cell r="BV19">
            <v>1.1739049090940623</v>
          </cell>
        </row>
        <row r="22">
          <cell r="CF22">
            <v>62.398097548560955</v>
          </cell>
        </row>
      </sheetData>
      <sheetData sheetId="3">
        <row r="21">
          <cell r="BO21">
            <v>11.043243007795455</v>
          </cell>
          <cell r="BY21">
            <v>11.146818835710228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ВВ общая"/>
      <sheetName val="тарифы"/>
      <sheetName val="Лист1"/>
      <sheetName val="Баланс энергии"/>
    </sheetNames>
    <sheetDataSet>
      <sheetData sheetId="0">
        <row r="9">
          <cell r="I9">
            <v>26249.395941999999</v>
          </cell>
        </row>
      </sheetData>
      <sheetData sheetId="1">
        <row r="7">
          <cell r="G7">
            <v>33891.776433286599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итерии отнес. КЛ,ВЛ"/>
      <sheetName val="ВЛЭП и КЛЭП"/>
      <sheetName val="ПС,КТП,РП"/>
      <sheetName val="Критерии отнес. Тр-ры"/>
      <sheetName val="Лист1"/>
      <sheetName val="перечень об. в собствен"/>
      <sheetName val="паспорта"/>
      <sheetName val="Переч. оборуд. Коломна"/>
      <sheetName val="Перечень обор. (Зав. дачн.)"/>
      <sheetName val="Переч. обор. Ивантеевка"/>
      <sheetName val="Переч. обор. Надежда"/>
      <sheetName val="Пер. обор. Коломна (без ФСК)"/>
      <sheetName val="Переч. оборуд. "/>
      <sheetName val="Расчет численности Госстрой"/>
      <sheetName val="Штатное"/>
      <sheetName val="Отчисления на соц. нужды"/>
      <sheetName val="Расчет ср.ступени"/>
      <sheetName val="16"/>
    </sheetNames>
    <sheetDataSet>
      <sheetData sheetId="0">
        <row r="12">
          <cell r="K12">
            <v>0.33</v>
          </cell>
        </row>
        <row r="19">
          <cell r="K19">
            <v>2.1559999999999997</v>
          </cell>
        </row>
        <row r="25">
          <cell r="K25">
            <v>0.17499999999999999</v>
          </cell>
        </row>
        <row r="28">
          <cell r="K28">
            <v>4.8990000000000009</v>
          </cell>
        </row>
        <row r="29">
          <cell r="K29">
            <v>14.725</v>
          </cell>
        </row>
        <row r="62">
          <cell r="K62">
            <v>1.19</v>
          </cell>
        </row>
        <row r="66">
          <cell r="K66">
            <v>3.2000000000000001E-2</v>
          </cell>
        </row>
        <row r="67">
          <cell r="K67">
            <v>1.63</v>
          </cell>
        </row>
        <row r="69">
          <cell r="K69">
            <v>0.5</v>
          </cell>
        </row>
        <row r="71">
          <cell r="K71">
            <v>1.2</v>
          </cell>
        </row>
        <row r="73">
          <cell r="K73">
            <v>0.3</v>
          </cell>
        </row>
        <row r="79">
          <cell r="K79">
            <v>2.7</v>
          </cell>
        </row>
      </sheetData>
      <sheetData sheetId="1">
        <row r="36">
          <cell r="H36">
            <v>10.888</v>
          </cell>
        </row>
        <row r="38">
          <cell r="H38" t="e">
            <v>#REF!</v>
          </cell>
        </row>
      </sheetData>
      <sheetData sheetId="2">
        <row r="44">
          <cell r="H44" t="e">
            <v>#REF!</v>
          </cell>
        </row>
        <row r="52">
          <cell r="H52" t="e">
            <v>#REF!</v>
          </cell>
        </row>
        <row r="61">
          <cell r="H61" t="e">
            <v>#REF!</v>
          </cell>
        </row>
        <row r="64">
          <cell r="H64" t="e">
            <v>#REF!</v>
          </cell>
        </row>
      </sheetData>
      <sheetData sheetId="3">
        <row r="150">
          <cell r="G150">
            <v>95.030999999999892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91">
          <cell r="M91">
            <v>81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ВВ общая"/>
      <sheetName val="тарифы"/>
      <sheetName val="бенч"/>
      <sheetName val="уе 2019"/>
      <sheetName val="уе 2020 в заявке"/>
      <sheetName val="НВВ"/>
      <sheetName val="НВВ факт"/>
      <sheetName val="1.3"/>
      <sheetName val="1.6"/>
      <sheetName val="структура затрат"/>
      <sheetName val="амортизация"/>
      <sheetName val="Лист3"/>
      <sheetName val="штатка"/>
      <sheetName val="Баланс"/>
      <sheetName val="баланс общ"/>
      <sheetName val="П1.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Q8">
            <v>4502</v>
          </cell>
        </row>
        <row r="9">
          <cell r="Q9">
            <v>457</v>
          </cell>
        </row>
        <row r="10">
          <cell r="I10">
            <v>358662.24</v>
          </cell>
        </row>
        <row r="11">
          <cell r="Q11">
            <v>165</v>
          </cell>
        </row>
        <row r="13">
          <cell r="Q13">
            <v>0</v>
          </cell>
        </row>
        <row r="14">
          <cell r="Q14">
            <v>39</v>
          </cell>
        </row>
        <row r="15">
          <cell r="Q15">
            <v>52</v>
          </cell>
        </row>
        <row r="16">
          <cell r="Q16">
            <v>229</v>
          </cell>
        </row>
        <row r="17">
          <cell r="Q17">
            <v>0</v>
          </cell>
        </row>
        <row r="18">
          <cell r="Q18">
            <v>29</v>
          </cell>
        </row>
        <row r="19">
          <cell r="Q19">
            <v>47</v>
          </cell>
        </row>
        <row r="21">
          <cell r="Q21">
            <v>45</v>
          </cell>
        </row>
        <row r="22">
          <cell r="Q22">
            <v>8</v>
          </cell>
        </row>
        <row r="25">
          <cell r="Q25">
            <v>156.4</v>
          </cell>
        </row>
        <row r="26">
          <cell r="Q26">
            <v>1363</v>
          </cell>
        </row>
        <row r="27">
          <cell r="Q27">
            <v>13</v>
          </cell>
        </row>
        <row r="31">
          <cell r="Q31">
            <v>44</v>
          </cell>
        </row>
        <row r="34">
          <cell r="Q34">
            <v>3814</v>
          </cell>
        </row>
        <row r="49">
          <cell r="C49">
            <v>429673.05999999994</v>
          </cell>
        </row>
        <row r="50">
          <cell r="C50">
            <v>2916.687383</v>
          </cell>
        </row>
        <row r="51">
          <cell r="C51">
            <v>30162.262282</v>
          </cell>
        </row>
        <row r="52">
          <cell r="C52">
            <v>950</v>
          </cell>
        </row>
        <row r="53">
          <cell r="C53">
            <v>8943.6</v>
          </cell>
        </row>
        <row r="54">
          <cell r="C54">
            <v>45473.030692</v>
          </cell>
        </row>
        <row r="57">
          <cell r="C57">
            <v>20697.190000000002</v>
          </cell>
        </row>
        <row r="60">
          <cell r="C60">
            <v>11005.477821</v>
          </cell>
        </row>
        <row r="61">
          <cell r="C61">
            <v>7110.0531780000001</v>
          </cell>
        </row>
        <row r="62">
          <cell r="C62">
            <v>54423.752059999999</v>
          </cell>
        </row>
        <row r="63">
          <cell r="C63">
            <v>15664.932354000002</v>
          </cell>
        </row>
        <row r="64">
          <cell r="C64">
            <v>412.03505200000001</v>
          </cell>
        </row>
        <row r="66">
          <cell r="C66">
            <v>7173.5369500000006</v>
          </cell>
        </row>
        <row r="67">
          <cell r="C67">
            <v>1750.27</v>
          </cell>
        </row>
        <row r="68">
          <cell r="C68">
            <v>5571.3</v>
          </cell>
        </row>
        <row r="69">
          <cell r="C69">
            <v>3883.5611039999999</v>
          </cell>
        </row>
        <row r="70">
          <cell r="C70">
            <v>5924</v>
          </cell>
        </row>
      </sheetData>
      <sheetData sheetId="10">
        <row r="56">
          <cell r="D56">
            <v>149945.28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er-gy5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ener-gy5@yandex.ru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  <pageSetUpPr fitToPage="1"/>
  </sheetPr>
  <dimension ref="A1:IW32"/>
  <sheetViews>
    <sheetView tabSelected="1" view="pageBreakPreview" zoomScale="115" zoomScaleNormal="90" zoomScaleSheetLayoutView="115" zoomScalePageLayoutView="210" workbookViewId="0">
      <selection activeCell="EM7" sqref="EM7"/>
    </sheetView>
  </sheetViews>
  <sheetFormatPr defaultColWidth="8.85546875" defaultRowHeight="15.75" x14ac:dyDescent="0.25"/>
  <cols>
    <col min="1" max="257" width="1.140625" style="1" customWidth="1"/>
    <col min="258" max="1025" width="1.140625" customWidth="1"/>
  </cols>
  <sheetData>
    <row r="1" spans="1:123" s="2" customFormat="1" ht="11.25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9" t="s">
        <v>140</v>
      </c>
    </row>
    <row r="2" spans="1:123" s="2" customFormat="1" ht="11.25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9" t="s">
        <v>141</v>
      </c>
    </row>
    <row r="3" spans="1:123" s="2" customFormat="1" ht="11.25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9" t="s">
        <v>142</v>
      </c>
    </row>
    <row r="4" spans="1:123" s="2" customFormat="1" ht="11.25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 t="s">
        <v>143</v>
      </c>
    </row>
    <row r="5" spans="1:123" s="2" customFormat="1" ht="11.25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9" t="s">
        <v>144</v>
      </c>
    </row>
    <row r="10" spans="1:123" s="3" customFormat="1" ht="18.75" x14ac:dyDescent="0.3">
      <c r="A10" s="351" t="s">
        <v>145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351"/>
      <c r="BI10" s="351"/>
      <c r="BJ10" s="351"/>
      <c r="BK10" s="351"/>
      <c r="BL10" s="351"/>
      <c r="BM10" s="351"/>
      <c r="BN10" s="351"/>
      <c r="BO10" s="351"/>
      <c r="BP10" s="351"/>
      <c r="BQ10" s="351"/>
      <c r="BR10" s="351"/>
      <c r="BS10" s="351"/>
      <c r="BT10" s="351"/>
      <c r="BU10" s="351"/>
      <c r="BV10" s="351"/>
      <c r="BW10" s="351"/>
      <c r="BX10" s="351"/>
      <c r="BY10" s="351"/>
      <c r="BZ10" s="351"/>
      <c r="CA10" s="351"/>
      <c r="CB10" s="351"/>
      <c r="CC10" s="351"/>
      <c r="CD10" s="351"/>
      <c r="CE10" s="351"/>
      <c r="CF10" s="351"/>
      <c r="CG10" s="351"/>
      <c r="CH10" s="351"/>
      <c r="CI10" s="351"/>
      <c r="CJ10" s="351"/>
      <c r="CK10" s="351"/>
      <c r="CL10" s="351"/>
      <c r="CM10" s="351"/>
      <c r="CN10" s="351"/>
      <c r="CO10" s="351"/>
      <c r="CP10" s="351"/>
      <c r="CQ10" s="351"/>
      <c r="CR10" s="351"/>
      <c r="CS10" s="351"/>
      <c r="CT10" s="351"/>
      <c r="CU10" s="351"/>
      <c r="CV10" s="351"/>
      <c r="CW10" s="351"/>
      <c r="CX10" s="351"/>
      <c r="CY10" s="351"/>
      <c r="CZ10" s="351"/>
      <c r="DA10" s="351"/>
      <c r="DB10" s="351"/>
      <c r="DC10" s="351"/>
      <c r="DD10" s="351"/>
      <c r="DE10" s="351"/>
      <c r="DF10" s="351"/>
      <c r="DG10" s="351"/>
      <c r="DH10" s="351"/>
      <c r="DI10" s="351"/>
      <c r="DJ10" s="351"/>
      <c r="DK10" s="351"/>
      <c r="DL10" s="351"/>
      <c r="DM10" s="351"/>
      <c r="DN10" s="351"/>
      <c r="DO10" s="351"/>
      <c r="DP10" s="351"/>
      <c r="DQ10" s="351"/>
      <c r="DR10" s="351"/>
      <c r="DS10" s="351"/>
    </row>
    <row r="11" spans="1:123" s="3" customFormat="1" ht="18.75" x14ac:dyDescent="0.3">
      <c r="A11" s="351" t="s">
        <v>146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  <c r="BC11" s="351"/>
      <c r="BD11" s="351"/>
      <c r="BE11" s="351"/>
      <c r="BF11" s="351"/>
      <c r="BG11" s="351"/>
      <c r="BH11" s="351"/>
      <c r="BI11" s="351"/>
      <c r="BJ11" s="351"/>
      <c r="BK11" s="351"/>
      <c r="BL11" s="351"/>
      <c r="BM11" s="351"/>
      <c r="BN11" s="351"/>
      <c r="BO11" s="351"/>
      <c r="BP11" s="351"/>
      <c r="BQ11" s="351"/>
      <c r="BR11" s="351"/>
      <c r="BS11" s="351"/>
      <c r="BT11" s="351"/>
      <c r="BU11" s="351"/>
      <c r="BV11" s="351"/>
      <c r="BW11" s="351"/>
      <c r="BX11" s="351"/>
      <c r="BY11" s="351"/>
      <c r="BZ11" s="351"/>
      <c r="CA11" s="351"/>
      <c r="CB11" s="351"/>
      <c r="CC11" s="351"/>
      <c r="CD11" s="351"/>
      <c r="CE11" s="351"/>
      <c r="CF11" s="351"/>
      <c r="CG11" s="351"/>
      <c r="CH11" s="351"/>
      <c r="CI11" s="351"/>
      <c r="CJ11" s="351"/>
      <c r="CK11" s="351"/>
      <c r="CL11" s="351"/>
      <c r="CM11" s="351"/>
      <c r="CN11" s="351"/>
      <c r="CO11" s="351"/>
      <c r="CP11" s="351"/>
      <c r="CQ11" s="351"/>
      <c r="CR11" s="351"/>
      <c r="CS11" s="351"/>
      <c r="CT11" s="351"/>
      <c r="CU11" s="351"/>
      <c r="CV11" s="351"/>
      <c r="CW11" s="351"/>
      <c r="CX11" s="351"/>
      <c r="CY11" s="351"/>
      <c r="CZ11" s="351"/>
      <c r="DA11" s="351"/>
      <c r="DB11" s="351"/>
      <c r="DC11" s="351"/>
      <c r="DD11" s="351"/>
      <c r="DE11" s="351"/>
      <c r="DF11" s="351"/>
      <c r="DG11" s="351"/>
      <c r="DH11" s="351"/>
      <c r="DI11" s="351"/>
      <c r="DJ11" s="351"/>
      <c r="DK11" s="351"/>
      <c r="DL11" s="351"/>
      <c r="DM11" s="351"/>
      <c r="DN11" s="351"/>
      <c r="DO11" s="351"/>
      <c r="DP11" s="351"/>
      <c r="DQ11" s="351"/>
      <c r="DR11" s="351"/>
      <c r="DS11" s="351"/>
    </row>
    <row r="12" spans="1:123" s="3" customFormat="1" ht="18.75" x14ac:dyDescent="0.3">
      <c r="BI12" s="4" t="s">
        <v>147</v>
      </c>
      <c r="BK12" s="352" t="s">
        <v>443</v>
      </c>
      <c r="BL12" s="352"/>
      <c r="BM12" s="352"/>
      <c r="BN12" s="352"/>
      <c r="BO12" s="352"/>
      <c r="BP12" s="352"/>
      <c r="BQ12" s="352"/>
      <c r="BR12" s="352"/>
      <c r="BS12" s="352"/>
      <c r="BT12" s="352"/>
      <c r="BU12" s="352"/>
      <c r="BV12" s="352"/>
      <c r="BW12" s="352"/>
      <c r="BX12" s="352"/>
      <c r="BY12" s="352"/>
      <c r="BZ12" s="352"/>
      <c r="CA12" s="352"/>
      <c r="CB12" s="352"/>
      <c r="CD12" s="5" t="s">
        <v>880</v>
      </c>
    </row>
    <row r="13" spans="1:123" s="6" customFormat="1" ht="10.5" x14ac:dyDescent="0.2">
      <c r="BK13" s="353" t="s">
        <v>148</v>
      </c>
      <c r="BL13" s="353"/>
      <c r="BM13" s="353"/>
      <c r="BN13" s="353"/>
      <c r="BO13" s="353"/>
      <c r="BP13" s="353"/>
      <c r="BQ13" s="353"/>
      <c r="BR13" s="353"/>
      <c r="BS13" s="353"/>
      <c r="BT13" s="353"/>
      <c r="BU13" s="353"/>
      <c r="BV13" s="353"/>
      <c r="BW13" s="353"/>
      <c r="BX13" s="353"/>
      <c r="BY13" s="353"/>
      <c r="BZ13" s="353"/>
      <c r="CA13" s="353"/>
      <c r="CB13" s="353"/>
    </row>
    <row r="16" spans="1:123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354" t="s">
        <v>149</v>
      </c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54"/>
      <c r="BF16" s="354"/>
      <c r="BG16" s="354"/>
      <c r="BH16" s="354"/>
      <c r="BI16" s="354"/>
      <c r="BJ16" s="354"/>
      <c r="BK16" s="354"/>
      <c r="BL16" s="354"/>
      <c r="BM16" s="354"/>
      <c r="BN16" s="354"/>
      <c r="BO16" s="354"/>
      <c r="BP16" s="354"/>
      <c r="BQ16" s="354"/>
      <c r="BR16" s="354"/>
      <c r="BS16" s="354"/>
      <c r="BT16" s="354"/>
      <c r="BU16" s="354"/>
      <c r="BV16" s="354"/>
      <c r="BW16" s="354"/>
      <c r="BX16" s="354"/>
      <c r="BY16" s="354"/>
      <c r="BZ16" s="354"/>
      <c r="CA16" s="354"/>
      <c r="CB16" s="354"/>
      <c r="CC16" s="354"/>
      <c r="CD16" s="354"/>
      <c r="CE16" s="354"/>
      <c r="CF16" s="354"/>
      <c r="CG16" s="354"/>
      <c r="CH16" s="354"/>
      <c r="CI16" s="354"/>
      <c r="CJ16" s="354"/>
      <c r="CK16" s="354"/>
      <c r="CL16" s="354"/>
      <c r="CM16" s="354"/>
      <c r="CN16" s="354"/>
      <c r="CO16" s="354"/>
      <c r="CP16" s="354"/>
      <c r="CQ16" s="354"/>
      <c r="CR16" s="354"/>
      <c r="CS16" s="354"/>
      <c r="CT16" s="354"/>
      <c r="CU16" s="354"/>
      <c r="CV16" s="354"/>
      <c r="CW16" s="354"/>
      <c r="CX16" s="354"/>
      <c r="CY16" s="354"/>
      <c r="CZ16" s="354"/>
      <c r="DA16" s="354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</row>
    <row r="17" spans="1:112" s="6" customFormat="1" ht="10.5" x14ac:dyDescent="0.2">
      <c r="S17" s="353" t="s">
        <v>150</v>
      </c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53"/>
      <c r="AW17" s="353"/>
      <c r="AX17" s="353"/>
      <c r="AY17" s="353"/>
      <c r="AZ17" s="353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3"/>
      <c r="BS17" s="353"/>
      <c r="BT17" s="353"/>
      <c r="BU17" s="353"/>
      <c r="BV17" s="353"/>
      <c r="BW17" s="353"/>
      <c r="BX17" s="353"/>
      <c r="BY17" s="353"/>
      <c r="BZ17" s="353"/>
      <c r="CA17" s="353"/>
      <c r="CB17" s="353"/>
      <c r="CC17" s="353"/>
      <c r="CD17" s="353"/>
      <c r="CE17" s="353"/>
      <c r="CF17" s="353"/>
      <c r="CG17" s="353"/>
      <c r="CH17" s="353"/>
      <c r="CI17" s="353"/>
      <c r="CJ17" s="353"/>
      <c r="CK17" s="353"/>
      <c r="CL17" s="353"/>
      <c r="CM17" s="353"/>
      <c r="CN17" s="353"/>
      <c r="CO17" s="353"/>
      <c r="CP17" s="353"/>
      <c r="CQ17" s="353"/>
      <c r="CR17" s="353"/>
      <c r="CS17" s="353"/>
      <c r="CT17" s="353"/>
      <c r="CU17" s="353"/>
      <c r="CV17" s="353"/>
      <c r="CW17" s="353"/>
      <c r="CX17" s="353"/>
      <c r="CY17" s="353"/>
      <c r="CZ17" s="353"/>
      <c r="DA17" s="353"/>
    </row>
    <row r="18" spans="1:112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354" t="s">
        <v>151</v>
      </c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354"/>
      <c r="AY18" s="354"/>
      <c r="AZ18" s="354"/>
      <c r="BA18" s="354"/>
      <c r="BB18" s="354"/>
      <c r="BC18" s="354"/>
      <c r="BD18" s="354"/>
      <c r="BE18" s="354"/>
      <c r="BF18" s="354"/>
      <c r="BG18" s="354"/>
      <c r="BH18" s="354"/>
      <c r="BI18" s="354"/>
      <c r="BJ18" s="354"/>
      <c r="BK18" s="354"/>
      <c r="BL18" s="354"/>
      <c r="BM18" s="354"/>
      <c r="BN18" s="354"/>
      <c r="BO18" s="354"/>
      <c r="BP18" s="354"/>
      <c r="BQ18" s="354"/>
      <c r="BR18" s="354"/>
      <c r="BS18" s="354"/>
      <c r="BT18" s="354"/>
      <c r="BU18" s="354"/>
      <c r="BV18" s="354"/>
      <c r="BW18" s="354"/>
      <c r="BX18" s="354"/>
      <c r="BY18" s="354"/>
      <c r="BZ18" s="354"/>
      <c r="CA18" s="354"/>
      <c r="CB18" s="354"/>
      <c r="CC18" s="354"/>
      <c r="CD18" s="354"/>
      <c r="CE18" s="354"/>
      <c r="CF18" s="354"/>
      <c r="CG18" s="354"/>
      <c r="CH18" s="354"/>
      <c r="CI18" s="354"/>
      <c r="CJ18" s="354"/>
      <c r="CK18" s="354"/>
      <c r="CL18" s="354"/>
      <c r="CM18" s="354"/>
      <c r="CN18" s="354"/>
      <c r="CO18" s="354"/>
      <c r="CP18" s="354"/>
      <c r="CQ18" s="354"/>
      <c r="CR18" s="354"/>
      <c r="CS18" s="354"/>
      <c r="CT18" s="354"/>
      <c r="CU18" s="354"/>
      <c r="CV18" s="354"/>
      <c r="CW18" s="354"/>
      <c r="CX18" s="354"/>
      <c r="CY18" s="354"/>
      <c r="CZ18" s="354"/>
      <c r="DA18" s="354"/>
      <c r="DB18" s="17"/>
      <c r="DC18" s="17"/>
      <c r="DD18" s="17"/>
      <c r="DE18" s="17"/>
      <c r="DF18" s="17"/>
      <c r="DG18" s="17"/>
      <c r="DH18" s="17"/>
    </row>
    <row r="21" spans="1:112" ht="16.5" x14ac:dyDescent="0.25">
      <c r="A21" s="355" t="s">
        <v>152</v>
      </c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5"/>
      <c r="AS21" s="355"/>
      <c r="AT21" s="355"/>
      <c r="AU21" s="355"/>
      <c r="AV21" s="355"/>
      <c r="AW21" s="355"/>
      <c r="AX21" s="355"/>
      <c r="AY21" s="355"/>
      <c r="AZ21" s="355"/>
      <c r="BA21" s="355"/>
      <c r="BB21" s="355"/>
      <c r="BC21" s="355"/>
      <c r="BD21" s="355"/>
      <c r="BE21" s="355"/>
      <c r="BF21" s="355"/>
      <c r="BG21" s="355"/>
      <c r="BH21" s="355"/>
      <c r="BI21" s="355"/>
      <c r="BJ21" s="355"/>
      <c r="BK21" s="355"/>
      <c r="BL21" s="355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</row>
    <row r="23" spans="1:112" x14ac:dyDescent="0.25">
      <c r="A23" s="8" t="s">
        <v>153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9"/>
      <c r="Q23" s="9"/>
      <c r="R23" s="9"/>
      <c r="S23" s="9"/>
      <c r="T23" s="9"/>
      <c r="U23" s="354" t="s">
        <v>154</v>
      </c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354"/>
      <c r="BV23" s="354"/>
      <c r="BW23" s="354"/>
      <c r="BX23" s="354"/>
      <c r="BY23" s="354"/>
      <c r="BZ23" s="354"/>
      <c r="CA23" s="354"/>
      <c r="CB23" s="354"/>
      <c r="CC23" s="354"/>
      <c r="CD23" s="354"/>
      <c r="CE23" s="354"/>
      <c r="CF23" s="354"/>
      <c r="CG23" s="354"/>
      <c r="CH23" s="354"/>
      <c r="CI23" s="354"/>
      <c r="CJ23" s="354"/>
      <c r="CK23" s="354"/>
      <c r="CL23" s="354"/>
      <c r="CM23" s="354"/>
      <c r="CN23" s="354"/>
      <c r="CO23" s="354"/>
      <c r="CP23" s="354"/>
      <c r="CQ23" s="354"/>
      <c r="CR23" s="354"/>
      <c r="CS23" s="354"/>
      <c r="CT23" s="354"/>
      <c r="CU23" s="354"/>
      <c r="CV23" s="354"/>
      <c r="CW23" s="354"/>
      <c r="CX23" s="354"/>
      <c r="CY23" s="354"/>
      <c r="CZ23" s="354"/>
      <c r="DA23" s="354"/>
      <c r="DB23" s="354"/>
      <c r="DC23" s="354"/>
      <c r="DD23" s="354"/>
      <c r="DE23" s="354"/>
      <c r="DF23" s="354"/>
      <c r="DG23" s="354"/>
      <c r="DH23" s="354"/>
    </row>
    <row r="24" spans="1:112" x14ac:dyDescent="0.25">
      <c r="A24" s="8" t="s">
        <v>155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 s="9"/>
      <c r="U24" s="9"/>
      <c r="V24" s="9"/>
      <c r="W24" s="9"/>
      <c r="X24" s="9"/>
      <c r="Y24" s="9"/>
      <c r="Z24" s="9"/>
      <c r="AA24" s="356" t="s">
        <v>156</v>
      </c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  <c r="BF24" s="356"/>
      <c r="BG24" s="356"/>
      <c r="BH24" s="356"/>
      <c r="BI24" s="356"/>
      <c r="BJ24" s="356"/>
      <c r="BK24" s="356"/>
      <c r="BL24" s="356"/>
      <c r="BM24" s="356"/>
      <c r="BN24" s="356"/>
      <c r="BO24" s="356"/>
      <c r="BP24" s="356"/>
      <c r="BQ24" s="356"/>
      <c r="BR24" s="356"/>
      <c r="BS24" s="356"/>
      <c r="BT24" s="356"/>
      <c r="BU24" s="356"/>
      <c r="BV24" s="356"/>
      <c r="BW24" s="356"/>
      <c r="BX24" s="356"/>
      <c r="BY24" s="356"/>
      <c r="BZ24" s="356"/>
      <c r="CA24" s="356"/>
      <c r="CB24" s="356"/>
      <c r="CC24" s="356"/>
      <c r="CD24" s="356"/>
      <c r="CE24" s="356"/>
      <c r="CF24" s="356"/>
      <c r="CG24" s="356"/>
      <c r="CH24" s="356"/>
      <c r="CI24" s="356"/>
      <c r="CJ24" s="356"/>
      <c r="CK24" s="356"/>
      <c r="CL24" s="356"/>
      <c r="CM24" s="356"/>
      <c r="CN24" s="356"/>
      <c r="CO24" s="356"/>
      <c r="CP24" s="356"/>
      <c r="CQ24" s="356"/>
      <c r="CR24" s="356"/>
      <c r="CS24" s="356"/>
      <c r="CT24" s="356"/>
      <c r="CU24" s="356"/>
      <c r="CV24" s="356"/>
      <c r="CW24" s="356"/>
      <c r="CX24" s="356"/>
      <c r="CY24" s="356"/>
      <c r="CZ24" s="356"/>
      <c r="DA24" s="356"/>
      <c r="DB24" s="356"/>
      <c r="DC24" s="356"/>
      <c r="DD24" s="356"/>
      <c r="DE24" s="356"/>
      <c r="DF24" s="356"/>
      <c r="DG24" s="356"/>
      <c r="DH24" s="356"/>
    </row>
    <row r="25" spans="1:112" x14ac:dyDescent="0.25">
      <c r="A25" s="8" t="s">
        <v>157</v>
      </c>
      <c r="B25"/>
      <c r="C25"/>
      <c r="D25"/>
      <c r="E25"/>
      <c r="F25"/>
      <c r="G25"/>
      <c r="H25"/>
      <c r="I25"/>
      <c r="J25"/>
      <c r="K25"/>
      <c r="L25"/>
      <c r="M25"/>
      <c r="N25"/>
      <c r="O25" s="9"/>
      <c r="P25" s="9"/>
      <c r="Q25" s="9"/>
      <c r="R25" s="9"/>
      <c r="S25" s="354" t="s">
        <v>158</v>
      </c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354"/>
      <c r="AX25" s="354"/>
      <c r="AY25" s="354"/>
      <c r="AZ25" s="354"/>
      <c r="BA25" s="354"/>
      <c r="BB25" s="354"/>
      <c r="BC25" s="354"/>
      <c r="BD25" s="354"/>
      <c r="BE25" s="354"/>
      <c r="BF25" s="354"/>
      <c r="BG25" s="354"/>
      <c r="BH25" s="354"/>
      <c r="BI25" s="354"/>
      <c r="BJ25" s="354"/>
      <c r="BK25" s="354"/>
      <c r="BL25" s="354"/>
      <c r="BM25" s="354"/>
      <c r="BN25" s="354"/>
      <c r="BO25" s="354"/>
      <c r="BP25" s="354"/>
      <c r="BQ25" s="354"/>
      <c r="BR25" s="354"/>
      <c r="BS25" s="354"/>
      <c r="BT25" s="354"/>
      <c r="BU25" s="354"/>
      <c r="BV25" s="354"/>
      <c r="BW25" s="354"/>
      <c r="BX25" s="354"/>
      <c r="BY25" s="354"/>
      <c r="BZ25" s="354"/>
      <c r="CA25" s="354"/>
      <c r="CB25" s="354"/>
      <c r="CC25" s="354"/>
      <c r="CD25" s="354"/>
      <c r="CE25" s="354"/>
      <c r="CF25" s="354"/>
      <c r="CG25" s="354"/>
      <c r="CH25" s="354"/>
      <c r="CI25" s="354"/>
      <c r="CJ25" s="354"/>
      <c r="CK25" s="354"/>
      <c r="CL25" s="354"/>
      <c r="CM25" s="354"/>
      <c r="CN25" s="354"/>
      <c r="CO25" s="354"/>
      <c r="CP25" s="354"/>
      <c r="CQ25" s="354"/>
      <c r="CR25" s="354"/>
      <c r="CS25" s="354"/>
      <c r="CT25" s="354"/>
      <c r="CU25" s="354"/>
      <c r="CV25" s="354"/>
      <c r="CW25" s="354"/>
      <c r="CX25" s="354"/>
      <c r="CY25" s="354"/>
      <c r="CZ25" s="354"/>
      <c r="DA25" s="354"/>
      <c r="DB25" s="354"/>
      <c r="DC25" s="354"/>
      <c r="DD25" s="354"/>
      <c r="DE25" s="354"/>
      <c r="DF25" s="354"/>
      <c r="DG25" s="354"/>
      <c r="DH25" s="354"/>
    </row>
    <row r="26" spans="1:112" x14ac:dyDescent="0.25">
      <c r="A26" s="8" t="s">
        <v>159</v>
      </c>
      <c r="B26"/>
      <c r="C26"/>
      <c r="D26"/>
      <c r="E26"/>
      <c r="F26"/>
      <c r="G26"/>
      <c r="H26"/>
      <c r="I26"/>
      <c r="J26"/>
      <c r="K26"/>
      <c r="L26"/>
      <c r="M26"/>
      <c r="N26"/>
      <c r="O26" s="9"/>
      <c r="P26" s="9"/>
      <c r="Q26" s="9"/>
      <c r="R26" s="9"/>
      <c r="S26" s="356" t="s">
        <v>158</v>
      </c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6"/>
      <c r="BF26" s="356"/>
      <c r="BG26" s="356"/>
      <c r="BH26" s="356"/>
      <c r="BI26" s="356"/>
      <c r="BJ26" s="356"/>
      <c r="BK26" s="356"/>
      <c r="BL26" s="356"/>
      <c r="BM26" s="356"/>
      <c r="BN26" s="356"/>
      <c r="BO26" s="356"/>
      <c r="BP26" s="356"/>
      <c r="BQ26" s="356"/>
      <c r="BR26" s="356"/>
      <c r="BS26" s="356"/>
      <c r="BT26" s="356"/>
      <c r="BU26" s="356"/>
      <c r="BV26" s="356"/>
      <c r="BW26" s="356"/>
      <c r="BX26" s="356"/>
      <c r="BY26" s="356"/>
      <c r="BZ26" s="356"/>
      <c r="CA26" s="356"/>
      <c r="CB26" s="356"/>
      <c r="CC26" s="356"/>
      <c r="CD26" s="356"/>
      <c r="CE26" s="356"/>
      <c r="CF26" s="356"/>
      <c r="CG26" s="356"/>
      <c r="CH26" s="356"/>
      <c r="CI26" s="356"/>
      <c r="CJ26" s="356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6"/>
      <c r="CV26" s="356"/>
      <c r="CW26" s="356"/>
      <c r="CX26" s="356"/>
      <c r="CY26" s="356"/>
      <c r="CZ26" s="356"/>
      <c r="DA26" s="356"/>
      <c r="DB26" s="356"/>
      <c r="DC26" s="356"/>
      <c r="DD26" s="356"/>
      <c r="DE26" s="356"/>
      <c r="DF26" s="356"/>
      <c r="DG26" s="356"/>
      <c r="DH26" s="356"/>
    </row>
    <row r="27" spans="1:112" x14ac:dyDescent="0.25">
      <c r="A27" s="8" t="s">
        <v>160</v>
      </c>
      <c r="B27"/>
      <c r="C27"/>
      <c r="D27" s="10"/>
      <c r="E27" s="11"/>
      <c r="F27" s="360" t="s">
        <v>161</v>
      </c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</row>
    <row r="28" spans="1:112" x14ac:dyDescent="0.25">
      <c r="A28" s="8" t="s">
        <v>162</v>
      </c>
      <c r="B28"/>
      <c r="C28"/>
      <c r="D28" s="10"/>
      <c r="E28" s="11"/>
      <c r="F28" s="359" t="s">
        <v>163</v>
      </c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  <c r="AI28" s="359"/>
      <c r="AJ28" s="359"/>
      <c r="AK28" s="359"/>
      <c r="AL28" s="359"/>
      <c r="AM28" s="359"/>
      <c r="AN28" s="359"/>
      <c r="AO28" s="359"/>
      <c r="AP28" s="359"/>
      <c r="AQ28" s="359"/>
      <c r="AR28" s="359"/>
      <c r="AS28" s="359"/>
      <c r="AT28" s="359"/>
      <c r="AU28" s="359"/>
      <c r="AV28" s="359"/>
      <c r="AW28" s="359"/>
      <c r="AX28" s="359"/>
      <c r="AY28" s="359"/>
      <c r="AZ28" s="359"/>
      <c r="BA28" s="359"/>
      <c r="BB28" s="359"/>
      <c r="BC28" s="359"/>
      <c r="BD28" s="359"/>
      <c r="BE28" s="359"/>
      <c r="BF28" s="359"/>
      <c r="BG28" s="359"/>
      <c r="BH28" s="359"/>
      <c r="BI28" s="359"/>
      <c r="BJ28" s="359"/>
      <c r="BK28" s="359"/>
      <c r="BL28" s="359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</row>
    <row r="29" spans="1:112" x14ac:dyDescent="0.25">
      <c r="A29" s="8" t="s">
        <v>164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 s="9"/>
      <c r="R29" s="9"/>
      <c r="S29" s="9"/>
      <c r="T29" s="9"/>
      <c r="U29" s="9"/>
      <c r="V29" s="9"/>
      <c r="W29" s="12"/>
      <c r="X29" s="356" t="s">
        <v>165</v>
      </c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6"/>
      <c r="BG29" s="356"/>
      <c r="BH29" s="356"/>
      <c r="BI29" s="356"/>
      <c r="BJ29" s="356"/>
      <c r="BK29" s="356"/>
      <c r="BL29" s="356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</row>
    <row r="30" spans="1:112" x14ac:dyDescent="0.25">
      <c r="A30" s="8" t="s">
        <v>166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 s="11"/>
      <c r="T30" s="11"/>
      <c r="U30" s="11"/>
      <c r="V30" s="11"/>
      <c r="W30" s="13"/>
      <c r="X30" s="357" t="s">
        <v>167</v>
      </c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7"/>
      <c r="AT30" s="357"/>
      <c r="AU30" s="357"/>
      <c r="AV30" s="357"/>
      <c r="AW30" s="357"/>
      <c r="AX30" s="357"/>
      <c r="AY30" s="357"/>
      <c r="AZ30" s="357"/>
      <c r="BA30" s="357"/>
      <c r="BB30" s="357"/>
      <c r="BC30" s="357"/>
      <c r="BD30" s="357"/>
      <c r="BE30" s="357"/>
      <c r="BF30" s="357"/>
      <c r="BG30" s="357"/>
      <c r="BH30" s="357"/>
      <c r="BI30" s="357"/>
      <c r="BJ30" s="357"/>
      <c r="BK30" s="357"/>
      <c r="BL30" s="35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</row>
    <row r="31" spans="1:112" x14ac:dyDescent="0.25">
      <c r="A31" s="8" t="s">
        <v>168</v>
      </c>
      <c r="B31"/>
      <c r="C31"/>
      <c r="D31"/>
      <c r="E31"/>
      <c r="F31"/>
      <c r="G31"/>
      <c r="H31"/>
      <c r="I31"/>
      <c r="J31"/>
      <c r="K31"/>
      <c r="L31"/>
      <c r="M31"/>
      <c r="N31"/>
      <c r="O31" s="10"/>
      <c r="P31" s="11"/>
      <c r="Q31" s="11"/>
      <c r="R31" s="11"/>
      <c r="S31" s="11"/>
      <c r="T31" s="358" t="s">
        <v>169</v>
      </c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358"/>
      <c r="AQ31" s="358"/>
      <c r="AR31" s="358"/>
      <c r="AS31" s="358"/>
      <c r="AT31" s="358"/>
      <c r="AU31" s="358"/>
      <c r="AV31" s="358"/>
      <c r="AW31" s="358"/>
      <c r="AX31" s="358"/>
      <c r="AY31" s="358"/>
      <c r="AZ31" s="358"/>
      <c r="BA31" s="358"/>
      <c r="BB31" s="358"/>
      <c r="BC31" s="358"/>
      <c r="BD31" s="358"/>
      <c r="BE31" s="358"/>
      <c r="BF31" s="358"/>
      <c r="BG31" s="358"/>
      <c r="BH31" s="358"/>
      <c r="BI31" s="358"/>
      <c r="BJ31" s="358"/>
      <c r="BK31" s="358"/>
      <c r="BL31" s="358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</row>
    <row r="32" spans="1:112" x14ac:dyDescent="0.25">
      <c r="A32" s="8" t="s">
        <v>170</v>
      </c>
      <c r="B32" s="10"/>
      <c r="C32" s="10"/>
      <c r="D32" s="10"/>
      <c r="E32" s="1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359" t="s">
        <v>171</v>
      </c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359"/>
      <c r="AL32" s="359"/>
      <c r="AM32" s="359"/>
      <c r="AN32" s="359"/>
      <c r="AO32" s="359"/>
      <c r="AP32" s="359"/>
      <c r="AQ32" s="359"/>
      <c r="AR32" s="359"/>
      <c r="AS32" s="359"/>
      <c r="AT32" s="359"/>
      <c r="AU32" s="359"/>
      <c r="AV32" s="359"/>
      <c r="AW32" s="359"/>
      <c r="AX32" s="359"/>
      <c r="AY32" s="359"/>
      <c r="AZ32" s="359"/>
      <c r="BA32" s="359"/>
      <c r="BB32" s="359"/>
      <c r="BC32" s="359"/>
      <c r="BD32" s="359"/>
      <c r="BE32" s="359"/>
      <c r="BF32" s="359"/>
      <c r="BG32" s="359"/>
      <c r="BH32" s="359"/>
      <c r="BI32" s="359"/>
      <c r="BJ32" s="359"/>
      <c r="BK32" s="359"/>
      <c r="BL32" s="359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</row>
  </sheetData>
  <mergeCells count="18">
    <mergeCell ref="X30:BL30"/>
    <mergeCell ref="T31:BL31"/>
    <mergeCell ref="T32:BL32"/>
    <mergeCell ref="S25:DH25"/>
    <mergeCell ref="S26:DH26"/>
    <mergeCell ref="F27:BM27"/>
    <mergeCell ref="F28:BL28"/>
    <mergeCell ref="X29:BL29"/>
    <mergeCell ref="S17:DA17"/>
    <mergeCell ref="S18:DA18"/>
    <mergeCell ref="A21:BL21"/>
    <mergeCell ref="U23:DH23"/>
    <mergeCell ref="AA24:DH24"/>
    <mergeCell ref="A10:DS10"/>
    <mergeCell ref="A11:DS11"/>
    <mergeCell ref="BK12:CB12"/>
    <mergeCell ref="BK13:CB13"/>
    <mergeCell ref="S16:DA16"/>
  </mergeCells>
  <hyperlinks>
    <hyperlink ref="X30" r:id="rId1"/>
  </hyperlinks>
  <printOptions gridLines="1"/>
  <pageMargins left="0.39374999999999999" right="0.39374999999999999" top="0.27569444444444402" bottom="0.39374999999999999" header="0.51180555555555496" footer="0.51180555555555496"/>
  <pageSetup paperSize="9" firstPageNumber="0" fitToHeight="0" orientation="landscape" horizontalDpi="300" vertic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22:F25"/>
  <sheetViews>
    <sheetView zoomScaleNormal="100" workbookViewId="0">
      <selection activeCell="F22" sqref="F22:F26"/>
    </sheetView>
  </sheetViews>
  <sheetFormatPr defaultColWidth="8.85546875" defaultRowHeight="12.75" x14ac:dyDescent="0.2"/>
  <cols>
    <col min="1" max="1025" width="8.85546875" customWidth="1"/>
  </cols>
  <sheetData>
    <row r="22" spans="6:6" x14ac:dyDescent="0.2">
      <c r="F22">
        <v>0.61709999999999998</v>
      </c>
    </row>
    <row r="23" spans="6:6" x14ac:dyDescent="0.2">
      <c r="F23">
        <v>2.44956</v>
      </c>
    </row>
    <row r="25" spans="6:6" x14ac:dyDescent="0.2">
      <c r="F25">
        <f>F22*F23*1000</f>
        <v>1511.623476</v>
      </c>
    </row>
  </sheetData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  <pageSetUpPr fitToPage="1"/>
  </sheetPr>
  <dimension ref="A1:JS91"/>
  <sheetViews>
    <sheetView view="pageBreakPreview" zoomScale="115" zoomScaleNormal="100" zoomScaleSheetLayoutView="115" zoomScalePageLayoutView="70" workbookViewId="0">
      <selection activeCell="JS85" sqref="JS85"/>
    </sheetView>
  </sheetViews>
  <sheetFormatPr defaultColWidth="8.85546875" defaultRowHeight="15.75" x14ac:dyDescent="0.25"/>
  <cols>
    <col min="1" max="40" width="1.140625" style="1" customWidth="1"/>
    <col min="41" max="41" width="2.42578125" style="1" customWidth="1"/>
    <col min="42" max="50" width="1.140625" style="1" customWidth="1"/>
    <col min="51" max="51" width="0.42578125" style="1" customWidth="1"/>
    <col min="52" max="52" width="1.140625" style="1" hidden="1" customWidth="1"/>
    <col min="53" max="53" width="0.7109375" style="1" hidden="1" customWidth="1"/>
    <col min="54" max="54" width="1.140625" style="1" hidden="1" customWidth="1"/>
    <col min="55" max="56" width="0.140625" style="1" hidden="1" customWidth="1"/>
    <col min="57" max="57" width="1.140625" style="1" customWidth="1"/>
    <col min="58" max="73" width="1.140625" style="1" hidden="1" customWidth="1"/>
    <col min="74" max="74" width="0.85546875" style="1" hidden="1" customWidth="1"/>
    <col min="75" max="75" width="0.140625" style="1" hidden="1" customWidth="1"/>
    <col min="76" max="76" width="1.140625" style="1" hidden="1" customWidth="1"/>
    <col min="77" max="78" width="0.140625" style="1" hidden="1" customWidth="1"/>
    <col min="79" max="79" width="1.140625" style="1" hidden="1" customWidth="1"/>
    <col min="80" max="101" width="1.140625" style="17" customWidth="1"/>
    <col min="102" max="112" width="1.140625" style="1" hidden="1" customWidth="1"/>
    <col min="113" max="113" width="0.28515625" style="1" hidden="1" customWidth="1"/>
    <col min="114" max="115" width="1.140625" style="1" hidden="1" customWidth="1"/>
    <col min="116" max="116" width="0.85546875" style="1" hidden="1" customWidth="1"/>
    <col min="117" max="120" width="0.140625" style="1" hidden="1" customWidth="1"/>
    <col min="121" max="123" width="1.28515625" style="1" hidden="1" customWidth="1"/>
    <col min="124" max="140" width="1.140625" style="17" customWidth="1"/>
    <col min="141" max="141" width="0.85546875" style="17" customWidth="1"/>
    <col min="142" max="142" width="0.140625" style="17" customWidth="1"/>
    <col min="143" max="146" width="1.28515625" style="17" customWidth="1"/>
    <col min="147" max="167" width="1.140625" style="17" customWidth="1"/>
    <col min="168" max="168" width="1.7109375" style="1" hidden="1" customWidth="1"/>
    <col min="169" max="255" width="1.140625" style="1" hidden="1" customWidth="1"/>
    <col min="256" max="279" width="1.140625" style="1" customWidth="1"/>
    <col min="280" max="1047" width="1.140625" customWidth="1"/>
  </cols>
  <sheetData>
    <row r="1" spans="1:255" s="2" customFormat="1" ht="11.25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9"/>
      <c r="FJ1" s="18"/>
      <c r="FK1" s="19"/>
      <c r="FL1" s="19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9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</row>
    <row r="2" spans="1:255" s="2" customFormat="1" ht="11.25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9"/>
      <c r="FJ2" s="18"/>
      <c r="FK2" s="19"/>
      <c r="FL2" s="19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9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</row>
    <row r="3" spans="1:255" s="2" customFormat="1" ht="11.25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9"/>
      <c r="FJ3" s="18"/>
      <c r="FK3" s="19"/>
      <c r="FL3" s="19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9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</row>
    <row r="5" spans="1:255" s="15" customFormat="1" ht="18.75" x14ac:dyDescent="0.3">
      <c r="A5" s="371" t="s">
        <v>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/>
      <c r="BQ5" s="371"/>
      <c r="BR5" s="371"/>
      <c r="BS5" s="371"/>
      <c r="BT5" s="371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1"/>
      <c r="CH5" s="371"/>
      <c r="CI5" s="371"/>
      <c r="CJ5" s="371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1"/>
      <c r="DC5" s="371"/>
      <c r="DD5" s="371"/>
      <c r="DE5" s="371"/>
      <c r="DF5" s="371"/>
      <c r="DG5" s="371"/>
      <c r="DH5" s="371"/>
      <c r="DI5" s="371"/>
      <c r="DJ5" s="371"/>
      <c r="DK5" s="371"/>
      <c r="DL5" s="371"/>
      <c r="DM5" s="371"/>
      <c r="DN5" s="371"/>
      <c r="DO5" s="371"/>
      <c r="DP5" s="371"/>
      <c r="DQ5" s="371"/>
      <c r="DR5" s="371"/>
      <c r="DS5" s="371"/>
      <c r="DT5" s="371"/>
      <c r="DU5" s="371"/>
      <c r="DV5" s="371"/>
      <c r="DW5" s="371"/>
      <c r="DX5" s="371"/>
      <c r="DY5" s="371"/>
      <c r="DZ5" s="371"/>
      <c r="EA5" s="371"/>
      <c r="EB5" s="371"/>
      <c r="EC5" s="371"/>
      <c r="ED5" s="371"/>
      <c r="EE5" s="371"/>
      <c r="EF5" s="371"/>
      <c r="EG5" s="371"/>
      <c r="EH5" s="371"/>
      <c r="EI5" s="371"/>
      <c r="EJ5" s="371"/>
      <c r="EK5" s="371"/>
      <c r="EL5" s="371"/>
      <c r="EM5" s="371"/>
      <c r="EN5" s="371"/>
      <c r="EO5" s="371"/>
      <c r="EP5" s="371"/>
      <c r="EQ5" s="371"/>
      <c r="ER5" s="371"/>
      <c r="ES5" s="371"/>
      <c r="ET5" s="371"/>
      <c r="EU5" s="371"/>
      <c r="EV5" s="371"/>
      <c r="EW5" s="371"/>
      <c r="EX5" s="371"/>
      <c r="EY5" s="371"/>
      <c r="EZ5" s="371"/>
      <c r="FA5" s="371"/>
      <c r="FB5" s="371"/>
      <c r="FC5" s="371"/>
      <c r="FD5" s="371"/>
      <c r="FE5" s="371"/>
      <c r="FF5" s="371"/>
      <c r="FG5" s="371"/>
      <c r="FH5" s="371"/>
      <c r="FI5" s="371"/>
      <c r="FJ5" s="371"/>
      <c r="FK5" s="371"/>
    </row>
    <row r="7" spans="1:255" x14ac:dyDescent="0.25">
      <c r="A7" s="475" t="s">
        <v>1</v>
      </c>
      <c r="B7" s="475"/>
      <c r="C7" s="475"/>
      <c r="D7" s="475"/>
      <c r="E7" s="475"/>
      <c r="F7" s="475"/>
      <c r="G7" s="475"/>
      <c r="H7" s="475"/>
      <c r="I7" s="476" t="s">
        <v>2</v>
      </c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6"/>
      <c r="AJ7" s="476"/>
      <c r="AK7" s="476"/>
      <c r="AL7" s="476"/>
      <c r="AM7" s="476"/>
      <c r="AN7" s="476"/>
      <c r="AO7" s="476"/>
      <c r="AP7" s="475" t="s">
        <v>3</v>
      </c>
      <c r="AQ7" s="475"/>
      <c r="AR7" s="475"/>
      <c r="AS7" s="475"/>
      <c r="AT7" s="475"/>
      <c r="AU7" s="475"/>
      <c r="AV7" s="475"/>
      <c r="AW7" s="475"/>
      <c r="AX7" s="475"/>
      <c r="AY7" s="475"/>
      <c r="AZ7" s="475"/>
      <c r="BA7" s="475"/>
      <c r="BB7" s="475"/>
      <c r="BC7" s="475"/>
      <c r="BD7" s="475"/>
      <c r="BE7" s="475"/>
      <c r="BF7" s="475" t="s">
        <v>4</v>
      </c>
      <c r="BG7" s="475"/>
      <c r="BH7" s="475"/>
      <c r="BI7" s="475"/>
      <c r="BJ7" s="475"/>
      <c r="BK7" s="475"/>
      <c r="BL7" s="475"/>
      <c r="BM7" s="475"/>
      <c r="BN7" s="475"/>
      <c r="BO7" s="475"/>
      <c r="BP7" s="475"/>
      <c r="BQ7" s="475"/>
      <c r="BR7" s="475"/>
      <c r="BS7" s="475"/>
      <c r="BT7" s="475"/>
      <c r="BU7" s="475"/>
      <c r="BV7" s="475"/>
      <c r="BW7" s="475"/>
      <c r="BX7" s="475"/>
      <c r="BY7" s="475"/>
      <c r="BZ7" s="475"/>
      <c r="CA7" s="475"/>
      <c r="CB7" s="477" t="s">
        <v>4</v>
      </c>
      <c r="CC7" s="477"/>
      <c r="CD7" s="477"/>
      <c r="CE7" s="477"/>
      <c r="CF7" s="477"/>
      <c r="CG7" s="477"/>
      <c r="CH7" s="477"/>
      <c r="CI7" s="477"/>
      <c r="CJ7" s="477"/>
      <c r="CK7" s="477"/>
      <c r="CL7" s="477"/>
      <c r="CM7" s="477"/>
      <c r="CN7" s="477"/>
      <c r="CO7" s="477"/>
      <c r="CP7" s="477"/>
      <c r="CQ7" s="477"/>
      <c r="CR7" s="477"/>
      <c r="CS7" s="477"/>
      <c r="CT7" s="477"/>
      <c r="CU7" s="477"/>
      <c r="CV7" s="477"/>
      <c r="CW7" s="477"/>
      <c r="CX7" s="475" t="s">
        <v>5</v>
      </c>
      <c r="CY7" s="475"/>
      <c r="CZ7" s="475"/>
      <c r="DA7" s="475"/>
      <c r="DB7" s="475"/>
      <c r="DC7" s="475"/>
      <c r="DD7" s="475"/>
      <c r="DE7" s="475"/>
      <c r="DF7" s="475"/>
      <c r="DG7" s="475"/>
      <c r="DH7" s="475"/>
      <c r="DI7" s="475"/>
      <c r="DJ7" s="475"/>
      <c r="DK7" s="475"/>
      <c r="DL7" s="475"/>
      <c r="DM7" s="475"/>
      <c r="DN7" s="475"/>
      <c r="DO7" s="475"/>
      <c r="DP7" s="475"/>
      <c r="DQ7" s="475"/>
      <c r="DR7" s="475"/>
      <c r="DS7" s="475"/>
      <c r="DT7" s="475" t="s">
        <v>5</v>
      </c>
      <c r="DU7" s="475"/>
      <c r="DV7" s="475"/>
      <c r="DW7" s="475"/>
      <c r="DX7" s="475"/>
      <c r="DY7" s="475"/>
      <c r="DZ7" s="475"/>
      <c r="EA7" s="475"/>
      <c r="EB7" s="475"/>
      <c r="EC7" s="475"/>
      <c r="ED7" s="475"/>
      <c r="EE7" s="475"/>
      <c r="EF7" s="475"/>
      <c r="EG7" s="475"/>
      <c r="EH7" s="475"/>
      <c r="EI7" s="475"/>
      <c r="EJ7" s="475"/>
      <c r="EK7" s="475"/>
      <c r="EL7" s="475"/>
      <c r="EM7" s="475"/>
      <c r="EN7" s="475"/>
      <c r="EO7" s="475"/>
      <c r="EP7" s="475" t="s">
        <v>6</v>
      </c>
      <c r="EQ7" s="475"/>
      <c r="ER7" s="475"/>
      <c r="ES7" s="475"/>
      <c r="ET7" s="475"/>
      <c r="EU7" s="475"/>
      <c r="EV7" s="475"/>
      <c r="EW7" s="475"/>
      <c r="EX7" s="475"/>
      <c r="EY7" s="475"/>
      <c r="EZ7" s="475"/>
      <c r="FA7" s="475"/>
      <c r="FB7" s="475"/>
      <c r="FC7" s="475"/>
      <c r="FD7" s="475"/>
      <c r="FE7" s="475"/>
      <c r="FF7" s="475"/>
      <c r="FG7" s="475"/>
      <c r="FH7" s="475"/>
      <c r="FI7" s="475"/>
      <c r="FJ7" s="475"/>
      <c r="FK7" s="475"/>
      <c r="FL7" s="475" t="s">
        <v>7</v>
      </c>
      <c r="FM7" s="475"/>
      <c r="FN7" s="475"/>
      <c r="FO7" s="475"/>
      <c r="FP7" s="475"/>
      <c r="FQ7" s="475"/>
      <c r="FR7" s="475"/>
      <c r="FS7" s="475"/>
      <c r="FT7" s="475"/>
      <c r="FU7" s="475"/>
      <c r="FV7" s="475"/>
      <c r="FW7" s="475"/>
      <c r="FX7" s="475"/>
      <c r="FY7" s="475"/>
      <c r="FZ7" s="475"/>
      <c r="GA7" s="475"/>
      <c r="GB7" s="475"/>
      <c r="GC7" s="475"/>
      <c r="GD7" s="475"/>
      <c r="GE7" s="475"/>
      <c r="GF7" s="475"/>
      <c r="GG7" s="475"/>
      <c r="GH7" s="475" t="s">
        <v>7</v>
      </c>
      <c r="GI7" s="475"/>
      <c r="GJ7" s="475"/>
      <c r="GK7" s="475"/>
      <c r="GL7" s="475"/>
      <c r="GM7" s="475"/>
      <c r="GN7" s="475"/>
      <c r="GO7" s="475"/>
      <c r="GP7" s="475"/>
      <c r="GQ7" s="475"/>
      <c r="GR7" s="475"/>
      <c r="GS7" s="475"/>
      <c r="GT7" s="475"/>
      <c r="GU7" s="475"/>
      <c r="GV7" s="475"/>
      <c r="GW7" s="475"/>
      <c r="GX7" s="475"/>
      <c r="GY7" s="475"/>
      <c r="GZ7" s="475"/>
      <c r="HA7" s="475"/>
      <c r="HB7" s="475"/>
      <c r="HC7" s="475"/>
      <c r="HD7" s="475" t="s">
        <v>8</v>
      </c>
      <c r="HE7" s="475"/>
      <c r="HF7" s="475"/>
      <c r="HG7" s="475"/>
      <c r="HH7" s="475"/>
      <c r="HI7" s="475"/>
      <c r="HJ7" s="475"/>
      <c r="HK7" s="475"/>
      <c r="HL7" s="475"/>
      <c r="HM7" s="475"/>
      <c r="HN7" s="475"/>
      <c r="HO7" s="475"/>
      <c r="HP7" s="475"/>
      <c r="HQ7" s="475"/>
      <c r="HR7" s="475"/>
      <c r="HS7" s="475"/>
      <c r="HT7" s="475"/>
      <c r="HU7" s="475"/>
      <c r="HV7" s="475"/>
      <c r="HW7" s="475"/>
      <c r="HX7" s="475"/>
      <c r="HY7" s="475"/>
      <c r="HZ7" s="475" t="s">
        <v>8</v>
      </c>
      <c r="IA7" s="475"/>
      <c r="IB7" s="475"/>
      <c r="IC7" s="475"/>
      <c r="ID7" s="475"/>
      <c r="IE7" s="475"/>
      <c r="IF7" s="475"/>
      <c r="IG7" s="475"/>
      <c r="IH7" s="475"/>
      <c r="II7" s="475"/>
      <c r="IJ7" s="475"/>
      <c r="IK7" s="475"/>
      <c r="IL7" s="475"/>
      <c r="IM7" s="475"/>
      <c r="IN7" s="475"/>
      <c r="IO7" s="475"/>
      <c r="IP7" s="475"/>
      <c r="IQ7" s="475"/>
      <c r="IR7" s="475"/>
      <c r="IS7" s="475"/>
      <c r="IT7" s="475"/>
      <c r="IU7" s="475"/>
    </row>
    <row r="8" spans="1:255" x14ac:dyDescent="0.25">
      <c r="A8" s="478" t="s">
        <v>9</v>
      </c>
      <c r="B8" s="478"/>
      <c r="C8" s="478"/>
      <c r="D8" s="478"/>
      <c r="E8" s="478"/>
      <c r="F8" s="478"/>
      <c r="G8" s="478"/>
      <c r="H8" s="478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  <c r="AG8" s="476"/>
      <c r="AH8" s="476"/>
      <c r="AI8" s="476"/>
      <c r="AJ8" s="476"/>
      <c r="AK8" s="476"/>
      <c r="AL8" s="476"/>
      <c r="AM8" s="476"/>
      <c r="AN8" s="476"/>
      <c r="AO8" s="476"/>
      <c r="AP8" s="478" t="s">
        <v>10</v>
      </c>
      <c r="AQ8" s="478"/>
      <c r="AR8" s="478"/>
      <c r="AS8" s="478"/>
      <c r="AT8" s="478"/>
      <c r="AU8" s="478"/>
      <c r="AV8" s="478"/>
      <c r="AW8" s="478"/>
      <c r="AX8" s="478"/>
      <c r="AY8" s="478"/>
      <c r="AZ8" s="478"/>
      <c r="BA8" s="478"/>
      <c r="BB8" s="478"/>
      <c r="BC8" s="478"/>
      <c r="BD8" s="478"/>
      <c r="BE8" s="478"/>
      <c r="BF8" s="478" t="s">
        <v>11</v>
      </c>
      <c r="BG8" s="478"/>
      <c r="BH8" s="478"/>
      <c r="BI8" s="478"/>
      <c r="BJ8" s="478"/>
      <c r="BK8" s="478"/>
      <c r="BL8" s="478"/>
      <c r="BM8" s="478"/>
      <c r="BN8" s="478"/>
      <c r="BO8" s="478"/>
      <c r="BP8" s="478"/>
      <c r="BQ8" s="478"/>
      <c r="BR8" s="478"/>
      <c r="BS8" s="478"/>
      <c r="BT8" s="478"/>
      <c r="BU8" s="478"/>
      <c r="BV8" s="478"/>
      <c r="BW8" s="478"/>
      <c r="BX8" s="478"/>
      <c r="BY8" s="478"/>
      <c r="BZ8" s="478"/>
      <c r="CA8" s="478"/>
      <c r="CB8" s="479" t="s">
        <v>11</v>
      </c>
      <c r="CC8" s="479"/>
      <c r="CD8" s="479"/>
      <c r="CE8" s="479"/>
      <c r="CF8" s="479"/>
      <c r="CG8" s="479"/>
      <c r="CH8" s="479"/>
      <c r="CI8" s="479"/>
      <c r="CJ8" s="479"/>
      <c r="CK8" s="479"/>
      <c r="CL8" s="479"/>
      <c r="CM8" s="479"/>
      <c r="CN8" s="479"/>
      <c r="CO8" s="479"/>
      <c r="CP8" s="479"/>
      <c r="CQ8" s="479"/>
      <c r="CR8" s="479"/>
      <c r="CS8" s="479"/>
      <c r="CT8" s="479"/>
      <c r="CU8" s="479"/>
      <c r="CV8" s="479"/>
      <c r="CW8" s="479"/>
      <c r="CX8" s="478" t="s">
        <v>12</v>
      </c>
      <c r="CY8" s="478"/>
      <c r="CZ8" s="478"/>
      <c r="DA8" s="478"/>
      <c r="DB8" s="478"/>
      <c r="DC8" s="478"/>
      <c r="DD8" s="478"/>
      <c r="DE8" s="478"/>
      <c r="DF8" s="478"/>
      <c r="DG8" s="478"/>
      <c r="DH8" s="478"/>
      <c r="DI8" s="478"/>
      <c r="DJ8" s="478"/>
      <c r="DK8" s="478"/>
      <c r="DL8" s="478"/>
      <c r="DM8" s="478"/>
      <c r="DN8" s="478"/>
      <c r="DO8" s="478"/>
      <c r="DP8" s="478"/>
      <c r="DQ8" s="478"/>
      <c r="DR8" s="478"/>
      <c r="DS8" s="478"/>
      <c r="DT8" s="478" t="s">
        <v>12</v>
      </c>
      <c r="DU8" s="478"/>
      <c r="DV8" s="478"/>
      <c r="DW8" s="478"/>
      <c r="DX8" s="478"/>
      <c r="DY8" s="478"/>
      <c r="DZ8" s="478"/>
      <c r="EA8" s="478"/>
      <c r="EB8" s="478"/>
      <c r="EC8" s="478"/>
      <c r="ED8" s="478"/>
      <c r="EE8" s="478"/>
      <c r="EF8" s="478"/>
      <c r="EG8" s="478"/>
      <c r="EH8" s="478"/>
      <c r="EI8" s="478"/>
      <c r="EJ8" s="478"/>
      <c r="EK8" s="478"/>
      <c r="EL8" s="478"/>
      <c r="EM8" s="478"/>
      <c r="EN8" s="478"/>
      <c r="EO8" s="478"/>
      <c r="EP8" s="478" t="s">
        <v>13</v>
      </c>
      <c r="EQ8" s="478"/>
      <c r="ER8" s="478"/>
      <c r="ES8" s="478"/>
      <c r="ET8" s="478"/>
      <c r="EU8" s="478"/>
      <c r="EV8" s="478"/>
      <c r="EW8" s="478"/>
      <c r="EX8" s="478"/>
      <c r="EY8" s="478"/>
      <c r="EZ8" s="478"/>
      <c r="FA8" s="478"/>
      <c r="FB8" s="478"/>
      <c r="FC8" s="478"/>
      <c r="FD8" s="478"/>
      <c r="FE8" s="478"/>
      <c r="FF8" s="478"/>
      <c r="FG8" s="478"/>
      <c r="FH8" s="478"/>
      <c r="FI8" s="478"/>
      <c r="FJ8" s="478"/>
      <c r="FK8" s="478"/>
      <c r="FL8" s="478" t="s">
        <v>15</v>
      </c>
      <c r="FM8" s="478"/>
      <c r="FN8" s="478"/>
      <c r="FO8" s="478"/>
      <c r="FP8" s="478"/>
      <c r="FQ8" s="478"/>
      <c r="FR8" s="478"/>
      <c r="FS8" s="478"/>
      <c r="FT8" s="478"/>
      <c r="FU8" s="478"/>
      <c r="FV8" s="478"/>
      <c r="FW8" s="478"/>
      <c r="FX8" s="478"/>
      <c r="FY8" s="478"/>
      <c r="FZ8" s="478"/>
      <c r="GA8" s="478"/>
      <c r="GB8" s="478"/>
      <c r="GC8" s="478"/>
      <c r="GD8" s="478"/>
      <c r="GE8" s="478"/>
      <c r="GF8" s="478"/>
      <c r="GG8" s="478"/>
      <c r="GH8" s="478" t="s">
        <v>14</v>
      </c>
      <c r="GI8" s="478"/>
      <c r="GJ8" s="478"/>
      <c r="GK8" s="478"/>
      <c r="GL8" s="478"/>
      <c r="GM8" s="478"/>
      <c r="GN8" s="478"/>
      <c r="GO8" s="478"/>
      <c r="GP8" s="478"/>
      <c r="GQ8" s="478"/>
      <c r="GR8" s="478"/>
      <c r="GS8" s="478"/>
      <c r="GT8" s="478"/>
      <c r="GU8" s="478"/>
      <c r="GV8" s="478"/>
      <c r="GW8" s="478"/>
      <c r="GX8" s="478"/>
      <c r="GY8" s="478"/>
      <c r="GZ8" s="478"/>
      <c r="HA8" s="478"/>
      <c r="HB8" s="478"/>
      <c r="HC8" s="478"/>
      <c r="HD8" s="478" t="s">
        <v>16</v>
      </c>
      <c r="HE8" s="478"/>
      <c r="HF8" s="478"/>
      <c r="HG8" s="478"/>
      <c r="HH8" s="478"/>
      <c r="HI8" s="478"/>
      <c r="HJ8" s="478"/>
      <c r="HK8" s="478"/>
      <c r="HL8" s="478"/>
      <c r="HM8" s="478"/>
      <c r="HN8" s="478"/>
      <c r="HO8" s="478"/>
      <c r="HP8" s="478"/>
      <c r="HQ8" s="478"/>
      <c r="HR8" s="478"/>
      <c r="HS8" s="478"/>
      <c r="HT8" s="478"/>
      <c r="HU8" s="478"/>
      <c r="HV8" s="478"/>
      <c r="HW8" s="478"/>
      <c r="HX8" s="478"/>
      <c r="HY8" s="478"/>
      <c r="HZ8" s="478" t="s">
        <v>16</v>
      </c>
      <c r="IA8" s="478"/>
      <c r="IB8" s="478"/>
      <c r="IC8" s="478"/>
      <c r="ID8" s="478"/>
      <c r="IE8" s="478"/>
      <c r="IF8" s="478"/>
      <c r="IG8" s="478"/>
      <c r="IH8" s="478"/>
      <c r="II8" s="478"/>
      <c r="IJ8" s="478"/>
      <c r="IK8" s="478"/>
      <c r="IL8" s="478"/>
      <c r="IM8" s="478"/>
      <c r="IN8" s="478"/>
      <c r="IO8" s="478"/>
      <c r="IP8" s="478"/>
      <c r="IQ8" s="478"/>
      <c r="IR8" s="478"/>
      <c r="IS8" s="478"/>
      <c r="IT8" s="478"/>
      <c r="IU8" s="478"/>
    </row>
    <row r="9" spans="1:255" ht="15.75" customHeight="1" x14ac:dyDescent="0.25">
      <c r="A9" s="480"/>
      <c r="B9" s="480"/>
      <c r="C9" s="480"/>
      <c r="D9" s="480"/>
      <c r="E9" s="480"/>
      <c r="F9" s="480"/>
      <c r="G9" s="480"/>
      <c r="H9" s="480"/>
      <c r="I9" s="476"/>
      <c r="J9" s="476"/>
      <c r="K9" s="476"/>
      <c r="L9" s="476"/>
      <c r="M9" s="476"/>
      <c r="N9" s="476"/>
      <c r="O9" s="476"/>
      <c r="P9" s="476"/>
      <c r="Q9" s="476"/>
      <c r="R9" s="476"/>
      <c r="S9" s="476"/>
      <c r="T9" s="476"/>
      <c r="U9" s="476"/>
      <c r="V9" s="476"/>
      <c r="W9" s="476"/>
      <c r="X9" s="476"/>
      <c r="Y9" s="476"/>
      <c r="Z9" s="476"/>
      <c r="AA9" s="476"/>
      <c r="AB9" s="476"/>
      <c r="AC9" s="476"/>
      <c r="AD9" s="476"/>
      <c r="AE9" s="476"/>
      <c r="AF9" s="476"/>
      <c r="AG9" s="476"/>
      <c r="AH9" s="476"/>
      <c r="AI9" s="476"/>
      <c r="AJ9" s="476"/>
      <c r="AK9" s="476"/>
      <c r="AL9" s="476"/>
      <c r="AM9" s="476"/>
      <c r="AN9" s="476"/>
      <c r="AO9" s="476"/>
      <c r="AP9" s="480"/>
      <c r="AQ9" s="480"/>
      <c r="AR9" s="480"/>
      <c r="AS9" s="480"/>
      <c r="AT9" s="480"/>
      <c r="AU9" s="480"/>
      <c r="AV9" s="480"/>
      <c r="AW9" s="480"/>
      <c r="AX9" s="480"/>
      <c r="AY9" s="480"/>
      <c r="AZ9" s="480"/>
      <c r="BA9" s="480"/>
      <c r="BB9" s="480"/>
      <c r="BC9" s="480"/>
      <c r="BD9" s="480"/>
      <c r="BE9" s="480"/>
      <c r="BF9" s="480" t="s">
        <v>444</v>
      </c>
      <c r="BG9" s="480"/>
      <c r="BH9" s="480"/>
      <c r="BI9" s="480"/>
      <c r="BJ9" s="480"/>
      <c r="BK9" s="480"/>
      <c r="BL9" s="480"/>
      <c r="BM9" s="480"/>
      <c r="BN9" s="480"/>
      <c r="BO9" s="480"/>
      <c r="BP9" s="480"/>
      <c r="BQ9" s="480"/>
      <c r="BR9" s="480"/>
      <c r="BS9" s="480"/>
      <c r="BT9" s="480"/>
      <c r="BU9" s="480"/>
      <c r="BV9" s="480"/>
      <c r="BW9" s="480"/>
      <c r="BX9" s="480"/>
      <c r="BY9" s="480"/>
      <c r="BZ9" s="480"/>
      <c r="CA9" s="480"/>
      <c r="CB9" s="481" t="s">
        <v>445</v>
      </c>
      <c r="CC9" s="481"/>
      <c r="CD9" s="481"/>
      <c r="CE9" s="481"/>
      <c r="CF9" s="481"/>
      <c r="CG9" s="481"/>
      <c r="CH9" s="481"/>
      <c r="CI9" s="481"/>
      <c r="CJ9" s="481"/>
      <c r="CK9" s="481"/>
      <c r="CL9" s="481"/>
      <c r="CM9" s="481"/>
      <c r="CN9" s="481"/>
      <c r="CO9" s="481"/>
      <c r="CP9" s="481"/>
      <c r="CQ9" s="481"/>
      <c r="CR9" s="481"/>
      <c r="CS9" s="481"/>
      <c r="CT9" s="481"/>
      <c r="CU9" s="481"/>
      <c r="CV9" s="481"/>
      <c r="CW9" s="481"/>
      <c r="CX9" s="482" t="s">
        <v>447</v>
      </c>
      <c r="CY9" s="482"/>
      <c r="CZ9" s="482"/>
      <c r="DA9" s="482"/>
      <c r="DB9" s="482"/>
      <c r="DC9" s="482"/>
      <c r="DD9" s="482"/>
      <c r="DE9" s="482"/>
      <c r="DF9" s="482"/>
      <c r="DG9" s="482"/>
      <c r="DH9" s="482"/>
      <c r="DI9" s="482"/>
      <c r="DJ9" s="482"/>
      <c r="DK9" s="482"/>
      <c r="DL9" s="482"/>
      <c r="DM9" s="482"/>
      <c r="DN9" s="482"/>
      <c r="DO9" s="482"/>
      <c r="DP9" s="482"/>
      <c r="DQ9" s="482"/>
      <c r="DR9" s="482"/>
      <c r="DS9" s="482"/>
      <c r="DT9" s="482" t="s">
        <v>446</v>
      </c>
      <c r="DU9" s="482"/>
      <c r="DV9" s="482"/>
      <c r="DW9" s="482"/>
      <c r="DX9" s="482"/>
      <c r="DY9" s="482"/>
      <c r="DZ9" s="482"/>
      <c r="EA9" s="482"/>
      <c r="EB9" s="482"/>
      <c r="EC9" s="482"/>
      <c r="ED9" s="482"/>
      <c r="EE9" s="482"/>
      <c r="EF9" s="482"/>
      <c r="EG9" s="482"/>
      <c r="EH9" s="482"/>
      <c r="EI9" s="482"/>
      <c r="EJ9" s="482"/>
      <c r="EK9" s="482"/>
      <c r="EL9" s="482"/>
      <c r="EM9" s="482"/>
      <c r="EN9" s="482"/>
      <c r="EO9" s="482"/>
      <c r="EP9" s="480" t="s">
        <v>448</v>
      </c>
      <c r="EQ9" s="480"/>
      <c r="ER9" s="480"/>
      <c r="ES9" s="480"/>
      <c r="ET9" s="480"/>
      <c r="EU9" s="480"/>
      <c r="EV9" s="480"/>
      <c r="EW9" s="480"/>
      <c r="EX9" s="480"/>
      <c r="EY9" s="480"/>
      <c r="EZ9" s="480"/>
      <c r="FA9" s="480"/>
      <c r="FB9" s="480"/>
      <c r="FC9" s="480"/>
      <c r="FD9" s="480"/>
      <c r="FE9" s="480"/>
      <c r="FF9" s="480"/>
      <c r="FG9" s="480"/>
      <c r="FH9" s="480"/>
      <c r="FI9" s="480"/>
      <c r="FJ9" s="480"/>
      <c r="FK9" s="480"/>
      <c r="FL9" s="480"/>
      <c r="FM9" s="480"/>
      <c r="FN9" s="480"/>
      <c r="FO9" s="480"/>
      <c r="FP9" s="480"/>
      <c r="FQ9" s="480"/>
      <c r="FR9" s="480"/>
      <c r="FS9" s="480"/>
      <c r="FT9" s="480"/>
      <c r="FU9" s="480"/>
      <c r="FV9" s="480"/>
      <c r="FW9" s="480"/>
      <c r="FX9" s="480"/>
      <c r="FY9" s="480"/>
      <c r="FZ9" s="480"/>
      <c r="GA9" s="480"/>
      <c r="GB9" s="480"/>
      <c r="GC9" s="480"/>
      <c r="GD9" s="480"/>
      <c r="GE9" s="480"/>
      <c r="GF9" s="480"/>
      <c r="GG9" s="480"/>
      <c r="GH9" s="480"/>
      <c r="GI9" s="480"/>
      <c r="GJ9" s="480"/>
      <c r="GK9" s="480"/>
      <c r="GL9" s="480"/>
      <c r="GM9" s="480"/>
      <c r="GN9" s="480"/>
      <c r="GO9" s="480"/>
      <c r="GP9" s="480"/>
      <c r="GQ9" s="480"/>
      <c r="GR9" s="480"/>
      <c r="GS9" s="480"/>
      <c r="GT9" s="480"/>
      <c r="GU9" s="480"/>
      <c r="GV9" s="480"/>
      <c r="GW9" s="480"/>
      <c r="GX9" s="480"/>
      <c r="GY9" s="480"/>
      <c r="GZ9" s="480"/>
      <c r="HA9" s="480"/>
      <c r="HB9" s="480"/>
      <c r="HC9" s="480"/>
      <c r="HD9" s="480" t="s">
        <v>18</v>
      </c>
      <c r="HE9" s="480"/>
      <c r="HF9" s="480"/>
      <c r="HG9" s="480"/>
      <c r="HH9" s="480"/>
      <c r="HI9" s="480"/>
      <c r="HJ9" s="480"/>
      <c r="HK9" s="480"/>
      <c r="HL9" s="480"/>
      <c r="HM9" s="480"/>
      <c r="HN9" s="480"/>
      <c r="HO9" s="480"/>
      <c r="HP9" s="480"/>
      <c r="HQ9" s="480"/>
      <c r="HR9" s="480"/>
      <c r="HS9" s="480"/>
      <c r="HT9" s="480"/>
      <c r="HU9" s="480"/>
      <c r="HV9" s="480"/>
      <c r="HW9" s="480"/>
      <c r="HX9" s="480"/>
      <c r="HY9" s="480"/>
      <c r="HZ9" s="480" t="s">
        <v>18</v>
      </c>
      <c r="IA9" s="480"/>
      <c r="IB9" s="480"/>
      <c r="IC9" s="480"/>
      <c r="ID9" s="480"/>
      <c r="IE9" s="480"/>
      <c r="IF9" s="480"/>
      <c r="IG9" s="480"/>
      <c r="IH9" s="480"/>
      <c r="II9" s="480"/>
      <c r="IJ9" s="480"/>
      <c r="IK9" s="480"/>
      <c r="IL9" s="480"/>
      <c r="IM9" s="480"/>
      <c r="IN9" s="480"/>
      <c r="IO9" s="480"/>
      <c r="IP9" s="480"/>
      <c r="IQ9" s="480"/>
      <c r="IR9" s="480"/>
      <c r="IS9" s="480"/>
      <c r="IT9" s="480"/>
      <c r="IU9" s="480"/>
    </row>
    <row r="10" spans="1:255" s="15" customFormat="1" ht="18.75" x14ac:dyDescent="0.3">
      <c r="A10" s="483" t="s">
        <v>19</v>
      </c>
      <c r="B10" s="483"/>
      <c r="C10" s="483"/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3"/>
      <c r="AA10" s="483"/>
      <c r="AB10" s="483"/>
      <c r="AC10" s="483"/>
      <c r="AD10" s="483"/>
      <c r="AE10" s="483"/>
      <c r="AF10" s="483"/>
      <c r="AG10" s="483"/>
      <c r="AH10" s="483"/>
      <c r="AI10" s="483"/>
      <c r="AJ10" s="483"/>
      <c r="AK10" s="483"/>
      <c r="AL10" s="483"/>
      <c r="AM10" s="483"/>
      <c r="AN10" s="483"/>
      <c r="AO10" s="483"/>
      <c r="AP10" s="483"/>
      <c r="AQ10" s="483"/>
      <c r="AR10" s="483"/>
      <c r="AS10" s="483"/>
      <c r="AT10" s="483"/>
      <c r="AU10" s="483"/>
      <c r="AV10" s="483"/>
      <c r="AW10" s="483"/>
      <c r="AX10" s="483"/>
      <c r="AY10" s="483"/>
      <c r="AZ10" s="483"/>
      <c r="BA10" s="483"/>
      <c r="BB10" s="483"/>
      <c r="BC10" s="483"/>
      <c r="BD10" s="483"/>
      <c r="BE10" s="483"/>
      <c r="BF10" s="483"/>
      <c r="BG10" s="483"/>
      <c r="BH10" s="483"/>
      <c r="BI10" s="483"/>
      <c r="BJ10" s="483"/>
      <c r="BK10" s="483"/>
      <c r="BL10" s="483"/>
      <c r="BM10" s="483"/>
      <c r="BN10" s="483"/>
      <c r="BO10" s="483"/>
      <c r="BP10" s="483"/>
      <c r="BQ10" s="483"/>
      <c r="BR10" s="483"/>
      <c r="BS10" s="483"/>
      <c r="BT10" s="483"/>
      <c r="BU10" s="483"/>
      <c r="BV10" s="483"/>
      <c r="BW10" s="483"/>
      <c r="BX10" s="483"/>
      <c r="BY10" s="483"/>
      <c r="BZ10" s="483"/>
      <c r="CA10" s="483"/>
      <c r="CB10" s="483"/>
      <c r="CC10" s="483"/>
      <c r="CD10" s="483"/>
      <c r="CE10" s="483"/>
      <c r="CF10" s="483"/>
      <c r="CG10" s="483"/>
      <c r="CH10" s="483"/>
      <c r="CI10" s="483"/>
      <c r="CJ10" s="483"/>
      <c r="CK10" s="483"/>
      <c r="CL10" s="483"/>
      <c r="CM10" s="483"/>
      <c r="CN10" s="483"/>
      <c r="CO10" s="483"/>
      <c r="CP10" s="483"/>
      <c r="CQ10" s="483"/>
      <c r="CR10" s="483"/>
      <c r="CS10" s="483"/>
      <c r="CT10" s="483"/>
      <c r="CU10" s="483"/>
      <c r="CV10" s="483"/>
      <c r="CW10" s="483"/>
      <c r="CX10" s="483"/>
      <c r="CY10" s="483"/>
      <c r="CZ10" s="483"/>
      <c r="DA10" s="483"/>
      <c r="DB10" s="483"/>
      <c r="DC10" s="483"/>
      <c r="DD10" s="483"/>
      <c r="DE10" s="483"/>
      <c r="DF10" s="483"/>
      <c r="DG10" s="483"/>
      <c r="DH10" s="483"/>
      <c r="DI10" s="483"/>
      <c r="DJ10" s="483"/>
      <c r="DK10" s="483"/>
      <c r="DL10" s="483"/>
      <c r="DM10" s="483"/>
      <c r="DN10" s="483"/>
      <c r="DO10" s="483"/>
      <c r="DP10" s="483"/>
      <c r="DQ10" s="483"/>
      <c r="DR10" s="483"/>
      <c r="DS10" s="483"/>
      <c r="DT10" s="483"/>
      <c r="DU10" s="483"/>
      <c r="DV10" s="483"/>
      <c r="DW10" s="483"/>
      <c r="DX10" s="483"/>
      <c r="DY10" s="483"/>
      <c r="DZ10" s="483"/>
      <c r="EA10" s="483"/>
      <c r="EB10" s="483"/>
      <c r="EC10" s="483"/>
      <c r="ED10" s="483"/>
      <c r="EE10" s="483"/>
      <c r="EF10" s="483"/>
      <c r="EG10" s="483"/>
      <c r="EH10" s="483"/>
      <c r="EI10" s="483"/>
      <c r="EJ10" s="483"/>
      <c r="EK10" s="483"/>
      <c r="EL10" s="483"/>
      <c r="EM10" s="483"/>
      <c r="EN10" s="483"/>
      <c r="EO10" s="483"/>
      <c r="EP10" s="483"/>
      <c r="EQ10" s="483"/>
      <c r="ER10" s="483"/>
      <c r="ES10" s="483"/>
      <c r="ET10" s="483"/>
      <c r="EU10" s="483"/>
      <c r="EV10" s="483"/>
      <c r="EW10" s="483"/>
      <c r="EX10" s="483"/>
      <c r="EY10" s="483"/>
      <c r="EZ10" s="483"/>
      <c r="FA10" s="483"/>
      <c r="FB10" s="483"/>
      <c r="FC10" s="483"/>
      <c r="FD10" s="483"/>
      <c r="FE10" s="483"/>
      <c r="FF10" s="483"/>
      <c r="FG10" s="483"/>
      <c r="FH10" s="483"/>
      <c r="FI10" s="483"/>
      <c r="FJ10" s="483"/>
      <c r="FK10" s="483"/>
      <c r="FL10" s="484"/>
      <c r="FM10" s="484"/>
      <c r="FN10" s="484"/>
      <c r="FO10" s="484"/>
      <c r="FP10" s="484"/>
      <c r="FQ10" s="484"/>
      <c r="FR10" s="484"/>
      <c r="FS10" s="484"/>
      <c r="FT10" s="484"/>
      <c r="FU10" s="484"/>
      <c r="FV10" s="484"/>
      <c r="FW10" s="484"/>
      <c r="FX10" s="484"/>
      <c r="FY10" s="484"/>
      <c r="FZ10" s="484"/>
      <c r="GA10" s="484"/>
      <c r="GB10" s="484"/>
      <c r="GC10" s="484"/>
      <c r="GD10" s="484"/>
      <c r="GE10" s="484"/>
      <c r="GF10" s="484"/>
      <c r="GG10" s="484"/>
      <c r="GH10" s="484"/>
      <c r="GI10" s="484"/>
      <c r="GJ10" s="484"/>
      <c r="GK10" s="484"/>
      <c r="GL10" s="484"/>
      <c r="GM10" s="484"/>
      <c r="GN10" s="484"/>
      <c r="GO10" s="484"/>
      <c r="GP10" s="484"/>
      <c r="GQ10" s="484"/>
      <c r="GR10" s="484"/>
      <c r="GS10" s="484"/>
      <c r="GT10" s="484"/>
      <c r="GU10" s="484"/>
      <c r="GV10" s="484"/>
      <c r="GW10" s="484"/>
      <c r="GX10" s="484"/>
      <c r="GY10" s="484"/>
      <c r="GZ10" s="484"/>
      <c r="HA10" s="484"/>
      <c r="HB10" s="484"/>
      <c r="HC10" s="484"/>
      <c r="HD10" s="484"/>
      <c r="HE10" s="484"/>
      <c r="HF10" s="484"/>
      <c r="HG10" s="484"/>
      <c r="HH10" s="484"/>
      <c r="HI10" s="484"/>
      <c r="HJ10" s="484"/>
      <c r="HK10" s="484"/>
      <c r="HL10" s="484"/>
      <c r="HM10" s="484"/>
      <c r="HN10" s="484"/>
      <c r="HO10" s="484"/>
      <c r="HP10" s="484"/>
      <c r="HQ10" s="484"/>
      <c r="HR10" s="484"/>
      <c r="HS10" s="484"/>
      <c r="HT10" s="484"/>
      <c r="HU10" s="484"/>
      <c r="HV10" s="484"/>
      <c r="HW10" s="484"/>
      <c r="HX10" s="484"/>
      <c r="HY10" s="484"/>
      <c r="HZ10" s="484"/>
      <c r="IA10" s="484"/>
      <c r="IB10" s="484"/>
      <c r="IC10" s="484"/>
      <c r="ID10" s="484"/>
      <c r="IE10" s="484"/>
      <c r="IF10" s="484"/>
      <c r="IG10" s="484"/>
      <c r="IH10" s="484"/>
      <c r="II10" s="484"/>
      <c r="IJ10" s="484"/>
      <c r="IK10" s="484"/>
      <c r="IL10" s="484"/>
      <c r="IM10" s="484"/>
      <c r="IN10" s="484"/>
      <c r="IO10" s="484"/>
      <c r="IP10" s="484"/>
      <c r="IQ10" s="484"/>
      <c r="IR10" s="484"/>
      <c r="IS10" s="484"/>
      <c r="IT10" s="484"/>
      <c r="IU10" s="484"/>
    </row>
    <row r="11" spans="1:255" ht="18.75" x14ac:dyDescent="0.3">
      <c r="A11" s="483" t="s">
        <v>20</v>
      </c>
      <c r="B11" s="483"/>
      <c r="C11" s="483"/>
      <c r="D11" s="483"/>
      <c r="E11" s="483"/>
      <c r="F11" s="483"/>
      <c r="G11" s="483"/>
      <c r="H11" s="483"/>
      <c r="I11" s="483"/>
      <c r="J11" s="483"/>
      <c r="K11" s="483"/>
      <c r="L11" s="483"/>
      <c r="M11" s="483"/>
      <c r="N11" s="483"/>
      <c r="O11" s="483"/>
      <c r="P11" s="483"/>
      <c r="Q11" s="483"/>
      <c r="R11" s="483"/>
      <c r="S11" s="483"/>
      <c r="T11" s="483"/>
      <c r="U11" s="483"/>
      <c r="V11" s="483"/>
      <c r="W11" s="483"/>
      <c r="X11" s="483"/>
      <c r="Y11" s="483"/>
      <c r="Z11" s="483"/>
      <c r="AA11" s="483"/>
      <c r="AB11" s="483"/>
      <c r="AC11" s="483"/>
      <c r="AD11" s="483"/>
      <c r="AE11" s="483"/>
      <c r="AF11" s="483"/>
      <c r="AG11" s="483"/>
      <c r="AH11" s="483"/>
      <c r="AI11" s="483"/>
      <c r="AJ11" s="483"/>
      <c r="AK11" s="483"/>
      <c r="AL11" s="483"/>
      <c r="AM11" s="483"/>
      <c r="AN11" s="483"/>
      <c r="AO11" s="483"/>
      <c r="AP11" s="483"/>
      <c r="AQ11" s="483"/>
      <c r="AR11" s="483"/>
      <c r="AS11" s="483"/>
      <c r="AT11" s="483"/>
      <c r="AU11" s="483"/>
      <c r="AV11" s="483"/>
      <c r="AW11" s="483"/>
      <c r="AX11" s="483"/>
      <c r="AY11" s="483"/>
      <c r="AZ11" s="483"/>
      <c r="BA11" s="483"/>
      <c r="BB11" s="483"/>
      <c r="BC11" s="483"/>
      <c r="BD11" s="483"/>
      <c r="BE11" s="483"/>
      <c r="BF11" s="483"/>
      <c r="BG11" s="483"/>
      <c r="BH11" s="483"/>
      <c r="BI11" s="483"/>
      <c r="BJ11" s="483"/>
      <c r="BK11" s="483"/>
      <c r="BL11" s="483"/>
      <c r="BM11" s="483"/>
      <c r="BN11" s="483"/>
      <c r="BO11" s="483"/>
      <c r="BP11" s="483"/>
      <c r="BQ11" s="483"/>
      <c r="BR11" s="483"/>
      <c r="BS11" s="483"/>
      <c r="BT11" s="483"/>
      <c r="BU11" s="483"/>
      <c r="BV11" s="483"/>
      <c r="BW11" s="483"/>
      <c r="BX11" s="483"/>
      <c r="BY11" s="483"/>
      <c r="BZ11" s="483"/>
      <c r="CA11" s="483"/>
      <c r="CB11" s="483"/>
      <c r="CC11" s="483"/>
      <c r="CD11" s="483"/>
      <c r="CE11" s="483"/>
      <c r="CF11" s="483"/>
      <c r="CG11" s="483"/>
      <c r="CH11" s="483"/>
      <c r="CI11" s="483"/>
      <c r="CJ11" s="483"/>
      <c r="CK11" s="483"/>
      <c r="CL11" s="483"/>
      <c r="CM11" s="483"/>
      <c r="CN11" s="483"/>
      <c r="CO11" s="483"/>
      <c r="CP11" s="483"/>
      <c r="CQ11" s="483"/>
      <c r="CR11" s="483"/>
      <c r="CS11" s="483"/>
      <c r="CT11" s="483"/>
      <c r="CU11" s="483"/>
      <c r="CV11" s="483"/>
      <c r="CW11" s="483"/>
      <c r="CX11" s="483"/>
      <c r="CY11" s="483"/>
      <c r="CZ11" s="483"/>
      <c r="DA11" s="483"/>
      <c r="DB11" s="483"/>
      <c r="DC11" s="483"/>
      <c r="DD11" s="483"/>
      <c r="DE11" s="483"/>
      <c r="DF11" s="483"/>
      <c r="DG11" s="483"/>
      <c r="DH11" s="483"/>
      <c r="DI11" s="483"/>
      <c r="DJ11" s="483"/>
      <c r="DK11" s="483"/>
      <c r="DL11" s="483"/>
      <c r="DM11" s="483"/>
      <c r="DN11" s="483"/>
      <c r="DO11" s="483"/>
      <c r="DP11" s="483"/>
      <c r="DQ11" s="483"/>
      <c r="DR11" s="483"/>
      <c r="DS11" s="483"/>
      <c r="DT11" s="483"/>
      <c r="DU11" s="483"/>
      <c r="DV11" s="483"/>
      <c r="DW11" s="483"/>
      <c r="DX11" s="483"/>
      <c r="DY11" s="483"/>
      <c r="DZ11" s="483"/>
      <c r="EA11" s="483"/>
      <c r="EB11" s="483"/>
      <c r="EC11" s="483"/>
      <c r="ED11" s="483"/>
      <c r="EE11" s="483"/>
      <c r="EF11" s="483"/>
      <c r="EG11" s="483"/>
      <c r="EH11" s="483"/>
      <c r="EI11" s="483"/>
      <c r="EJ11" s="483"/>
      <c r="EK11" s="483"/>
      <c r="EL11" s="483"/>
      <c r="EM11" s="483"/>
      <c r="EN11" s="483"/>
      <c r="EO11" s="483"/>
      <c r="EP11" s="483"/>
      <c r="EQ11" s="483"/>
      <c r="ER11" s="483"/>
      <c r="ES11" s="483"/>
      <c r="ET11" s="483"/>
      <c r="EU11" s="483"/>
      <c r="EV11" s="483"/>
      <c r="EW11" s="483"/>
      <c r="EX11" s="483"/>
      <c r="EY11" s="483"/>
      <c r="EZ11" s="483"/>
      <c r="FA11" s="483"/>
      <c r="FB11" s="483"/>
      <c r="FC11" s="483"/>
      <c r="FD11" s="483"/>
      <c r="FE11" s="483"/>
      <c r="FF11" s="483"/>
      <c r="FG11" s="483"/>
      <c r="FH11" s="483"/>
      <c r="FI11" s="483"/>
      <c r="FJ11" s="483"/>
      <c r="FK11" s="483"/>
      <c r="FL11" s="485"/>
      <c r="FM11" s="485"/>
      <c r="FN11" s="485"/>
      <c r="FO11" s="485"/>
      <c r="FP11" s="485"/>
      <c r="FQ11" s="485"/>
      <c r="FR11" s="485"/>
      <c r="FS11" s="485"/>
      <c r="FT11" s="485"/>
      <c r="FU11" s="485"/>
      <c r="FV11" s="485"/>
      <c r="FW11" s="485"/>
      <c r="FX11" s="485"/>
      <c r="FY11" s="485"/>
      <c r="FZ11" s="485"/>
      <c r="GA11" s="485"/>
      <c r="GB11" s="485"/>
      <c r="GC11" s="485"/>
      <c r="GD11" s="485"/>
      <c r="GE11" s="485"/>
      <c r="GF11" s="485"/>
      <c r="GG11" s="485"/>
      <c r="GH11" s="485"/>
      <c r="GI11" s="485"/>
      <c r="GJ11" s="485"/>
      <c r="GK11" s="485"/>
      <c r="GL11" s="485"/>
      <c r="GM11" s="485"/>
      <c r="GN11" s="485"/>
      <c r="GO11" s="485"/>
      <c r="GP11" s="485"/>
      <c r="GQ11" s="485"/>
      <c r="GR11" s="485"/>
      <c r="GS11" s="485"/>
      <c r="GT11" s="485"/>
      <c r="GU11" s="485"/>
      <c r="GV11" s="485"/>
      <c r="GW11" s="485"/>
      <c r="GX11" s="485"/>
      <c r="GY11" s="485"/>
      <c r="GZ11" s="485"/>
      <c r="HA11" s="485"/>
      <c r="HB11" s="485"/>
      <c r="HC11" s="485"/>
      <c r="HD11" s="485"/>
      <c r="HE11" s="485"/>
      <c r="HF11" s="485"/>
      <c r="HG11" s="485"/>
      <c r="HH11" s="485"/>
      <c r="HI11" s="485"/>
      <c r="HJ11" s="485"/>
      <c r="HK11" s="485"/>
      <c r="HL11" s="485"/>
      <c r="HM11" s="485"/>
      <c r="HN11" s="485"/>
      <c r="HO11" s="485"/>
      <c r="HP11" s="485"/>
      <c r="HQ11" s="485"/>
      <c r="HR11" s="485"/>
      <c r="HS11" s="485"/>
      <c r="HT11" s="485"/>
      <c r="HU11" s="485"/>
      <c r="HV11" s="485"/>
      <c r="HW11" s="485"/>
      <c r="HX11" s="485"/>
      <c r="HY11" s="485"/>
      <c r="HZ11" s="485"/>
      <c r="IA11" s="485"/>
      <c r="IB11" s="485"/>
      <c r="IC11" s="485"/>
      <c r="ID11" s="485"/>
      <c r="IE11" s="485"/>
      <c r="IF11" s="485"/>
      <c r="IG11" s="485"/>
      <c r="IH11" s="485"/>
      <c r="II11" s="485"/>
      <c r="IJ11" s="485"/>
      <c r="IK11" s="485"/>
      <c r="IL11" s="485"/>
      <c r="IM11" s="485"/>
      <c r="IN11" s="485"/>
      <c r="IO11" s="485"/>
      <c r="IP11" s="485"/>
      <c r="IQ11" s="485"/>
      <c r="IR11" s="485"/>
      <c r="IS11" s="485"/>
      <c r="IT11" s="485"/>
      <c r="IU11" s="485"/>
    </row>
    <row r="12" spans="1:255" s="20" customFormat="1" x14ac:dyDescent="0.2">
      <c r="A12" s="486" t="s">
        <v>21</v>
      </c>
      <c r="B12" s="486"/>
      <c r="C12" s="486"/>
      <c r="D12" s="486"/>
      <c r="E12" s="486"/>
      <c r="F12" s="486"/>
      <c r="G12" s="486"/>
      <c r="H12" s="486"/>
      <c r="I12" s="377" t="s">
        <v>22</v>
      </c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  <c r="AN12" s="377"/>
      <c r="AO12" s="377"/>
      <c r="AP12" s="486"/>
      <c r="AQ12" s="486"/>
      <c r="AR12" s="486"/>
      <c r="AS12" s="486"/>
      <c r="AT12" s="486"/>
      <c r="AU12" s="486"/>
      <c r="AV12" s="486"/>
      <c r="AW12" s="486"/>
      <c r="AX12" s="486"/>
      <c r="AY12" s="486"/>
      <c r="AZ12" s="486"/>
      <c r="BA12" s="486"/>
      <c r="BB12" s="486"/>
      <c r="BC12" s="486"/>
      <c r="BD12" s="486"/>
      <c r="BE12" s="486"/>
      <c r="BF12" s="366" t="s">
        <v>23</v>
      </c>
      <c r="BG12" s="366"/>
      <c r="BH12" s="366"/>
      <c r="BI12" s="366"/>
      <c r="BJ12" s="366"/>
      <c r="BK12" s="366"/>
      <c r="BL12" s="366"/>
      <c r="BM12" s="366"/>
      <c r="BN12" s="366"/>
      <c r="BO12" s="366"/>
      <c r="BP12" s="366"/>
      <c r="BQ12" s="366"/>
      <c r="BR12" s="366"/>
      <c r="BS12" s="366"/>
      <c r="BT12" s="366"/>
      <c r="BU12" s="366"/>
      <c r="BV12" s="366"/>
      <c r="BW12" s="366"/>
      <c r="BX12" s="366"/>
      <c r="BY12" s="366"/>
      <c r="BZ12" s="366"/>
      <c r="CA12" s="366"/>
      <c r="CB12" s="366" t="s">
        <v>23</v>
      </c>
      <c r="CC12" s="366"/>
      <c r="CD12" s="366"/>
      <c r="CE12" s="366"/>
      <c r="CF12" s="366"/>
      <c r="CG12" s="366"/>
      <c r="CH12" s="366"/>
      <c r="CI12" s="366"/>
      <c r="CJ12" s="366"/>
      <c r="CK12" s="366"/>
      <c r="CL12" s="366"/>
      <c r="CM12" s="366"/>
      <c r="CN12" s="366"/>
      <c r="CO12" s="366"/>
      <c r="CP12" s="366"/>
      <c r="CQ12" s="366"/>
      <c r="CR12" s="366"/>
      <c r="CS12" s="366"/>
      <c r="CT12" s="366"/>
      <c r="CU12" s="366"/>
      <c r="CV12" s="366"/>
      <c r="CW12" s="366"/>
      <c r="CX12" s="366" t="s">
        <v>23</v>
      </c>
      <c r="CY12" s="366"/>
      <c r="CZ12" s="366"/>
      <c r="DA12" s="366"/>
      <c r="DB12" s="366"/>
      <c r="DC12" s="366"/>
      <c r="DD12" s="366"/>
      <c r="DE12" s="366"/>
      <c r="DF12" s="366"/>
      <c r="DG12" s="366"/>
      <c r="DH12" s="366"/>
      <c r="DI12" s="366"/>
      <c r="DJ12" s="366"/>
      <c r="DK12" s="366"/>
      <c r="DL12" s="366"/>
      <c r="DM12" s="366"/>
      <c r="DN12" s="366"/>
      <c r="DO12" s="366"/>
      <c r="DP12" s="366"/>
      <c r="DQ12" s="366"/>
      <c r="DR12" s="366"/>
      <c r="DS12" s="366"/>
      <c r="DT12" s="366" t="s">
        <v>23</v>
      </c>
      <c r="DU12" s="366"/>
      <c r="DV12" s="366"/>
      <c r="DW12" s="366"/>
      <c r="DX12" s="366"/>
      <c r="DY12" s="366"/>
      <c r="DZ12" s="366"/>
      <c r="EA12" s="366"/>
      <c r="EB12" s="366"/>
      <c r="EC12" s="366"/>
      <c r="ED12" s="366"/>
      <c r="EE12" s="366"/>
      <c r="EF12" s="366"/>
      <c r="EG12" s="366"/>
      <c r="EH12" s="366"/>
      <c r="EI12" s="366"/>
      <c r="EJ12" s="366"/>
      <c r="EK12" s="366"/>
      <c r="EL12" s="366"/>
      <c r="EM12" s="366"/>
      <c r="EN12" s="366"/>
      <c r="EO12" s="366"/>
      <c r="EP12" s="487"/>
      <c r="EQ12" s="487"/>
      <c r="ER12" s="487"/>
      <c r="ES12" s="487"/>
      <c r="ET12" s="487"/>
      <c r="EU12" s="487"/>
      <c r="EV12" s="487"/>
      <c r="EW12" s="487"/>
      <c r="EX12" s="487"/>
      <c r="EY12" s="487"/>
      <c r="EZ12" s="487"/>
      <c r="FA12" s="487"/>
      <c r="FB12" s="487"/>
      <c r="FC12" s="487"/>
      <c r="FD12" s="487"/>
      <c r="FE12" s="487"/>
      <c r="FF12" s="487"/>
      <c r="FG12" s="487"/>
      <c r="FH12" s="487"/>
      <c r="FI12" s="487"/>
      <c r="FJ12" s="487"/>
      <c r="FK12" s="487"/>
      <c r="FL12" s="487"/>
      <c r="FM12" s="487"/>
      <c r="FN12" s="487"/>
      <c r="FO12" s="487"/>
      <c r="FP12" s="487"/>
      <c r="FQ12" s="487"/>
      <c r="FR12" s="487"/>
      <c r="FS12" s="487"/>
      <c r="FT12" s="487"/>
      <c r="FU12" s="487"/>
      <c r="FV12" s="487"/>
      <c r="FW12" s="487"/>
      <c r="FX12" s="487"/>
      <c r="FY12" s="487"/>
      <c r="FZ12" s="487"/>
      <c r="GA12" s="487"/>
      <c r="GB12" s="487"/>
      <c r="GC12" s="487"/>
      <c r="GD12" s="487"/>
      <c r="GE12" s="487"/>
      <c r="GF12" s="487"/>
      <c r="GG12" s="487"/>
      <c r="GH12" s="487"/>
      <c r="GI12" s="487"/>
      <c r="GJ12" s="487"/>
      <c r="GK12" s="487"/>
      <c r="GL12" s="487"/>
      <c r="GM12" s="487"/>
      <c r="GN12" s="487"/>
      <c r="GO12" s="487"/>
      <c r="GP12" s="487"/>
      <c r="GQ12" s="487"/>
      <c r="GR12" s="487"/>
      <c r="GS12" s="487"/>
      <c r="GT12" s="487"/>
      <c r="GU12" s="487"/>
      <c r="GV12" s="487"/>
      <c r="GW12" s="487"/>
      <c r="GX12" s="487"/>
      <c r="GY12" s="487"/>
      <c r="GZ12" s="487"/>
      <c r="HA12" s="487"/>
      <c r="HB12" s="487"/>
      <c r="HC12" s="487"/>
      <c r="HD12" s="487"/>
      <c r="HE12" s="487"/>
      <c r="HF12" s="487"/>
      <c r="HG12" s="487"/>
      <c r="HH12" s="487"/>
      <c r="HI12" s="487"/>
      <c r="HJ12" s="487"/>
      <c r="HK12" s="487"/>
      <c r="HL12" s="487"/>
      <c r="HM12" s="487"/>
      <c r="HN12" s="487"/>
      <c r="HO12" s="487"/>
      <c r="HP12" s="487"/>
      <c r="HQ12" s="487"/>
      <c r="HR12" s="487"/>
      <c r="HS12" s="487"/>
      <c r="HT12" s="487"/>
      <c r="HU12" s="487"/>
      <c r="HV12" s="487"/>
      <c r="HW12" s="487"/>
      <c r="HX12" s="487"/>
      <c r="HY12" s="487"/>
      <c r="HZ12" s="487"/>
      <c r="IA12" s="487"/>
      <c r="IB12" s="487"/>
      <c r="IC12" s="487"/>
      <c r="ID12" s="487"/>
      <c r="IE12" s="487"/>
      <c r="IF12" s="487"/>
      <c r="IG12" s="487"/>
      <c r="IH12" s="487"/>
      <c r="II12" s="487"/>
      <c r="IJ12" s="487"/>
      <c r="IK12" s="487"/>
      <c r="IL12" s="487"/>
      <c r="IM12" s="487"/>
      <c r="IN12" s="487"/>
      <c r="IO12" s="487"/>
      <c r="IP12" s="487"/>
      <c r="IQ12" s="487"/>
      <c r="IR12" s="487"/>
      <c r="IS12" s="487"/>
      <c r="IT12" s="487"/>
      <c r="IU12" s="487"/>
    </row>
    <row r="13" spans="1:255" s="20" customFormat="1" x14ac:dyDescent="0.2">
      <c r="A13" s="486"/>
      <c r="B13" s="486"/>
      <c r="C13" s="486"/>
      <c r="D13" s="486"/>
      <c r="E13" s="486"/>
      <c r="F13" s="486"/>
      <c r="G13" s="486"/>
      <c r="H13" s="486"/>
      <c r="I13" s="365" t="s">
        <v>24</v>
      </c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  <c r="AM13" s="365"/>
      <c r="AN13" s="365"/>
      <c r="AO13" s="365"/>
      <c r="AP13" s="486"/>
      <c r="AQ13" s="486"/>
      <c r="AR13" s="486"/>
      <c r="AS13" s="486"/>
      <c r="AT13" s="486"/>
      <c r="AU13" s="486"/>
      <c r="AV13" s="486"/>
      <c r="AW13" s="486"/>
      <c r="AX13" s="486"/>
      <c r="AY13" s="486"/>
      <c r="AZ13" s="486"/>
      <c r="BA13" s="486"/>
      <c r="BB13" s="486"/>
      <c r="BC13" s="486"/>
      <c r="BD13" s="486"/>
      <c r="BE13" s="486"/>
      <c r="BF13" s="366"/>
      <c r="BG13" s="366"/>
      <c r="BH13" s="366"/>
      <c r="BI13" s="366"/>
      <c r="BJ13" s="366"/>
      <c r="BK13" s="366"/>
      <c r="BL13" s="366"/>
      <c r="BM13" s="366"/>
      <c r="BN13" s="366"/>
      <c r="BO13" s="366"/>
      <c r="BP13" s="366"/>
      <c r="BQ13" s="366"/>
      <c r="BR13" s="366"/>
      <c r="BS13" s="366"/>
      <c r="BT13" s="366"/>
      <c r="BU13" s="366"/>
      <c r="BV13" s="366"/>
      <c r="BW13" s="366"/>
      <c r="BX13" s="366"/>
      <c r="BY13" s="366"/>
      <c r="BZ13" s="366"/>
      <c r="CA13" s="366"/>
      <c r="CB13" s="366"/>
      <c r="CC13" s="366"/>
      <c r="CD13" s="366"/>
      <c r="CE13" s="366"/>
      <c r="CF13" s="366"/>
      <c r="CG13" s="366"/>
      <c r="CH13" s="366"/>
      <c r="CI13" s="366"/>
      <c r="CJ13" s="366"/>
      <c r="CK13" s="366"/>
      <c r="CL13" s="366"/>
      <c r="CM13" s="366"/>
      <c r="CN13" s="366"/>
      <c r="CO13" s="366"/>
      <c r="CP13" s="366"/>
      <c r="CQ13" s="366"/>
      <c r="CR13" s="366"/>
      <c r="CS13" s="366"/>
      <c r="CT13" s="366"/>
      <c r="CU13" s="366"/>
      <c r="CV13" s="366"/>
      <c r="CW13" s="366"/>
      <c r="CX13" s="366"/>
      <c r="CY13" s="366"/>
      <c r="CZ13" s="366"/>
      <c r="DA13" s="366"/>
      <c r="DB13" s="366"/>
      <c r="DC13" s="366"/>
      <c r="DD13" s="366"/>
      <c r="DE13" s="366"/>
      <c r="DF13" s="366"/>
      <c r="DG13" s="366"/>
      <c r="DH13" s="366"/>
      <c r="DI13" s="366"/>
      <c r="DJ13" s="366"/>
      <c r="DK13" s="366"/>
      <c r="DL13" s="366"/>
      <c r="DM13" s="366"/>
      <c r="DN13" s="366"/>
      <c r="DO13" s="366"/>
      <c r="DP13" s="366"/>
      <c r="DQ13" s="366"/>
      <c r="DR13" s="366"/>
      <c r="DS13" s="366"/>
      <c r="DT13" s="366"/>
      <c r="DU13" s="366"/>
      <c r="DV13" s="366"/>
      <c r="DW13" s="366"/>
      <c r="DX13" s="366"/>
      <c r="DY13" s="366"/>
      <c r="DZ13" s="366"/>
      <c r="EA13" s="366"/>
      <c r="EB13" s="366"/>
      <c r="EC13" s="366"/>
      <c r="ED13" s="366"/>
      <c r="EE13" s="366"/>
      <c r="EF13" s="366"/>
      <c r="EG13" s="366"/>
      <c r="EH13" s="366"/>
      <c r="EI13" s="366"/>
      <c r="EJ13" s="366"/>
      <c r="EK13" s="366"/>
      <c r="EL13" s="366"/>
      <c r="EM13" s="366"/>
      <c r="EN13" s="366"/>
      <c r="EO13" s="366"/>
      <c r="EP13" s="487"/>
      <c r="EQ13" s="487"/>
      <c r="ER13" s="487"/>
      <c r="ES13" s="487"/>
      <c r="ET13" s="487"/>
      <c r="EU13" s="487"/>
      <c r="EV13" s="487"/>
      <c r="EW13" s="487"/>
      <c r="EX13" s="487"/>
      <c r="EY13" s="487"/>
      <c r="EZ13" s="487"/>
      <c r="FA13" s="487"/>
      <c r="FB13" s="487"/>
      <c r="FC13" s="487"/>
      <c r="FD13" s="487"/>
      <c r="FE13" s="487"/>
      <c r="FF13" s="487"/>
      <c r="FG13" s="487"/>
      <c r="FH13" s="487"/>
      <c r="FI13" s="487"/>
      <c r="FJ13" s="487"/>
      <c r="FK13" s="487"/>
      <c r="FL13" s="487"/>
      <c r="FM13" s="487"/>
      <c r="FN13" s="487"/>
      <c r="FO13" s="487"/>
      <c r="FP13" s="487"/>
      <c r="FQ13" s="487"/>
      <c r="FR13" s="487"/>
      <c r="FS13" s="487"/>
      <c r="FT13" s="487"/>
      <c r="FU13" s="487"/>
      <c r="FV13" s="487"/>
      <c r="FW13" s="487"/>
      <c r="FX13" s="487"/>
      <c r="FY13" s="487"/>
      <c r="FZ13" s="487"/>
      <c r="GA13" s="487"/>
      <c r="GB13" s="487"/>
      <c r="GC13" s="487"/>
      <c r="GD13" s="487"/>
      <c r="GE13" s="487"/>
      <c r="GF13" s="487"/>
      <c r="GG13" s="487"/>
      <c r="GH13" s="487"/>
      <c r="GI13" s="487"/>
      <c r="GJ13" s="487"/>
      <c r="GK13" s="487"/>
      <c r="GL13" s="487"/>
      <c r="GM13" s="487"/>
      <c r="GN13" s="487"/>
      <c r="GO13" s="487"/>
      <c r="GP13" s="487"/>
      <c r="GQ13" s="487"/>
      <c r="GR13" s="487"/>
      <c r="GS13" s="487"/>
      <c r="GT13" s="487"/>
      <c r="GU13" s="487"/>
      <c r="GV13" s="487"/>
      <c r="GW13" s="487"/>
      <c r="GX13" s="487"/>
      <c r="GY13" s="487"/>
      <c r="GZ13" s="487"/>
      <c r="HA13" s="487"/>
      <c r="HB13" s="487"/>
      <c r="HC13" s="487"/>
      <c r="HD13" s="487"/>
      <c r="HE13" s="487"/>
      <c r="HF13" s="487"/>
      <c r="HG13" s="487"/>
      <c r="HH13" s="487"/>
      <c r="HI13" s="487"/>
      <c r="HJ13" s="487"/>
      <c r="HK13" s="487"/>
      <c r="HL13" s="487"/>
      <c r="HM13" s="487"/>
      <c r="HN13" s="487"/>
      <c r="HO13" s="487"/>
      <c r="HP13" s="487"/>
      <c r="HQ13" s="487"/>
      <c r="HR13" s="487"/>
      <c r="HS13" s="487"/>
      <c r="HT13" s="487"/>
      <c r="HU13" s="487"/>
      <c r="HV13" s="487"/>
      <c r="HW13" s="487"/>
      <c r="HX13" s="487"/>
      <c r="HY13" s="487"/>
      <c r="HZ13" s="487"/>
      <c r="IA13" s="487"/>
      <c r="IB13" s="487"/>
      <c r="IC13" s="487"/>
      <c r="ID13" s="487"/>
      <c r="IE13" s="487"/>
      <c r="IF13" s="487"/>
      <c r="IG13" s="487"/>
      <c r="IH13" s="487"/>
      <c r="II13" s="487"/>
      <c r="IJ13" s="487"/>
      <c r="IK13" s="487"/>
      <c r="IL13" s="487"/>
      <c r="IM13" s="487"/>
      <c r="IN13" s="487"/>
      <c r="IO13" s="487"/>
      <c r="IP13" s="487"/>
      <c r="IQ13" s="487"/>
      <c r="IR13" s="487"/>
      <c r="IS13" s="487"/>
      <c r="IT13" s="487"/>
      <c r="IU13" s="487"/>
    </row>
    <row r="14" spans="1:255" s="20" customFormat="1" x14ac:dyDescent="0.2">
      <c r="A14" s="488" t="s">
        <v>25</v>
      </c>
      <c r="B14" s="488"/>
      <c r="C14" s="488"/>
      <c r="D14" s="488"/>
      <c r="E14" s="488"/>
      <c r="F14" s="488"/>
      <c r="G14" s="488"/>
      <c r="H14" s="488"/>
      <c r="I14" s="365" t="s">
        <v>26</v>
      </c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65"/>
      <c r="AP14" s="488" t="s">
        <v>27</v>
      </c>
      <c r="AQ14" s="488"/>
      <c r="AR14" s="488"/>
      <c r="AS14" s="488"/>
      <c r="AT14" s="488"/>
      <c r="AU14" s="488"/>
      <c r="AV14" s="488"/>
      <c r="AW14" s="488"/>
      <c r="AX14" s="488"/>
      <c r="AY14" s="488"/>
      <c r="AZ14" s="488"/>
      <c r="BA14" s="488"/>
      <c r="BB14" s="488"/>
      <c r="BC14" s="488"/>
      <c r="BD14" s="488"/>
      <c r="BE14" s="488"/>
      <c r="BF14" s="362" t="s">
        <v>28</v>
      </c>
      <c r="BG14" s="362"/>
      <c r="BH14" s="362"/>
      <c r="BI14" s="362"/>
      <c r="BJ14" s="362"/>
      <c r="BK14" s="362"/>
      <c r="BL14" s="362"/>
      <c r="BM14" s="362"/>
      <c r="BN14" s="362"/>
      <c r="BO14" s="362"/>
      <c r="BP14" s="362"/>
      <c r="BQ14" s="362"/>
      <c r="BR14" s="362"/>
      <c r="BS14" s="362"/>
      <c r="BT14" s="362"/>
      <c r="BU14" s="362"/>
      <c r="BV14" s="362"/>
      <c r="BW14" s="362"/>
      <c r="BX14" s="362"/>
      <c r="BY14" s="362"/>
      <c r="BZ14" s="362"/>
      <c r="CA14" s="362"/>
      <c r="CB14" s="362">
        <v>31885.26</v>
      </c>
      <c r="CC14" s="362"/>
      <c r="CD14" s="362"/>
      <c r="CE14" s="362"/>
      <c r="CF14" s="362"/>
      <c r="CG14" s="362"/>
      <c r="CH14" s="362"/>
      <c r="CI14" s="362"/>
      <c r="CJ14" s="362"/>
      <c r="CK14" s="362"/>
      <c r="CL14" s="362"/>
      <c r="CM14" s="362"/>
      <c r="CN14" s="362"/>
      <c r="CO14" s="362"/>
      <c r="CP14" s="362"/>
      <c r="CQ14" s="362"/>
      <c r="CR14" s="362"/>
      <c r="CS14" s="362"/>
      <c r="CT14" s="362"/>
      <c r="CU14" s="362"/>
      <c r="CV14" s="362"/>
      <c r="CW14" s="362"/>
      <c r="CX14" s="489">
        <f>31460.73</f>
        <v>31460.73</v>
      </c>
      <c r="CY14" s="489"/>
      <c r="CZ14" s="489"/>
      <c r="DA14" s="489"/>
      <c r="DB14" s="489"/>
      <c r="DC14" s="489"/>
      <c r="DD14" s="489"/>
      <c r="DE14" s="489"/>
      <c r="DF14" s="489"/>
      <c r="DG14" s="489"/>
      <c r="DH14" s="489"/>
      <c r="DI14" s="489"/>
      <c r="DJ14" s="489"/>
      <c r="DK14" s="489"/>
      <c r="DL14" s="489"/>
      <c r="DM14" s="489"/>
      <c r="DN14" s="489"/>
      <c r="DO14" s="489"/>
      <c r="DP14" s="489"/>
      <c r="DQ14" s="489"/>
      <c r="DR14" s="489"/>
      <c r="DS14" s="489"/>
      <c r="DT14" s="489">
        <v>44340.87</v>
      </c>
      <c r="DU14" s="489"/>
      <c r="DV14" s="489"/>
      <c r="DW14" s="489"/>
      <c r="DX14" s="489"/>
      <c r="DY14" s="489"/>
      <c r="DZ14" s="489"/>
      <c r="EA14" s="489"/>
      <c r="EB14" s="489"/>
      <c r="EC14" s="489"/>
      <c r="ED14" s="489"/>
      <c r="EE14" s="489"/>
      <c r="EF14" s="489"/>
      <c r="EG14" s="489"/>
      <c r="EH14" s="489"/>
      <c r="EI14" s="489"/>
      <c r="EJ14" s="489"/>
      <c r="EK14" s="489"/>
      <c r="EL14" s="489"/>
      <c r="EM14" s="489"/>
      <c r="EN14" s="489"/>
      <c r="EO14" s="489"/>
      <c r="EP14" s="489">
        <f>ROUND([1]Лист1!$E$45,3)</f>
        <v>50889.42</v>
      </c>
      <c r="EQ14" s="489"/>
      <c r="ER14" s="489"/>
      <c r="ES14" s="489"/>
      <c r="ET14" s="489"/>
      <c r="EU14" s="489"/>
      <c r="EV14" s="489"/>
      <c r="EW14" s="489"/>
      <c r="EX14" s="489"/>
      <c r="EY14" s="489"/>
      <c r="EZ14" s="489"/>
      <c r="FA14" s="489"/>
      <c r="FB14" s="489"/>
      <c r="FC14" s="489"/>
      <c r="FD14" s="489"/>
      <c r="FE14" s="489"/>
      <c r="FF14" s="489"/>
      <c r="FG14" s="489"/>
      <c r="FH14" s="489"/>
      <c r="FI14" s="489"/>
      <c r="FJ14" s="489"/>
      <c r="FK14" s="489"/>
      <c r="FL14" s="489">
        <f>ROUND(FL47*1.2,3)</f>
        <v>84990.020999999993</v>
      </c>
      <c r="FM14" s="489"/>
      <c r="FN14" s="489"/>
      <c r="FO14" s="489"/>
      <c r="FP14" s="489"/>
      <c r="FQ14" s="489"/>
      <c r="FR14" s="489"/>
      <c r="FS14" s="489"/>
      <c r="FT14" s="489"/>
      <c r="FU14" s="489"/>
      <c r="FV14" s="489"/>
      <c r="FW14" s="489"/>
      <c r="FX14" s="489"/>
      <c r="FY14" s="489"/>
      <c r="FZ14" s="489"/>
      <c r="GA14" s="489"/>
      <c r="GB14" s="489"/>
      <c r="GC14" s="489"/>
      <c r="GD14" s="489"/>
      <c r="GE14" s="489"/>
      <c r="GF14" s="489"/>
      <c r="GG14" s="489"/>
      <c r="GH14" s="489">
        <f>ROUND(GH47*1.2,3)</f>
        <v>0</v>
      </c>
      <c r="GI14" s="489"/>
      <c r="GJ14" s="489"/>
      <c r="GK14" s="489"/>
      <c r="GL14" s="489"/>
      <c r="GM14" s="489"/>
      <c r="GN14" s="489"/>
      <c r="GO14" s="489"/>
      <c r="GP14" s="489"/>
      <c r="GQ14" s="489"/>
      <c r="GR14" s="489"/>
      <c r="GS14" s="489"/>
      <c r="GT14" s="489"/>
      <c r="GU14" s="489"/>
      <c r="GV14" s="489"/>
      <c r="GW14" s="489"/>
      <c r="GX14" s="489"/>
      <c r="GY14" s="489"/>
      <c r="GZ14" s="489"/>
      <c r="HA14" s="489"/>
      <c r="HB14" s="489"/>
      <c r="HC14" s="489"/>
      <c r="HD14" s="489">
        <f>ROUND(HD47*1.2,3)</f>
        <v>0</v>
      </c>
      <c r="HE14" s="489"/>
      <c r="HF14" s="489"/>
      <c r="HG14" s="489"/>
      <c r="HH14" s="489"/>
      <c r="HI14" s="489"/>
      <c r="HJ14" s="489"/>
      <c r="HK14" s="489"/>
      <c r="HL14" s="489"/>
      <c r="HM14" s="489"/>
      <c r="HN14" s="489"/>
      <c r="HO14" s="489"/>
      <c r="HP14" s="489"/>
      <c r="HQ14" s="489"/>
      <c r="HR14" s="489"/>
      <c r="HS14" s="489"/>
      <c r="HT14" s="489"/>
      <c r="HU14" s="489"/>
      <c r="HV14" s="489"/>
      <c r="HW14" s="489"/>
      <c r="HX14" s="489"/>
      <c r="HY14" s="489"/>
      <c r="HZ14" s="489">
        <f>ROUND(HZ47*1.2,3)</f>
        <v>0</v>
      </c>
      <c r="IA14" s="489"/>
      <c r="IB14" s="489"/>
      <c r="IC14" s="489"/>
      <c r="ID14" s="489"/>
      <c r="IE14" s="489"/>
      <c r="IF14" s="489"/>
      <c r="IG14" s="489"/>
      <c r="IH14" s="489"/>
      <c r="II14" s="489"/>
      <c r="IJ14" s="489"/>
      <c r="IK14" s="489"/>
      <c r="IL14" s="489"/>
      <c r="IM14" s="489"/>
      <c r="IN14" s="489"/>
      <c r="IO14" s="489"/>
      <c r="IP14" s="489"/>
      <c r="IQ14" s="489"/>
      <c r="IR14" s="489"/>
      <c r="IS14" s="489"/>
      <c r="IT14" s="489"/>
      <c r="IU14" s="489"/>
    </row>
    <row r="15" spans="1:255" s="20" customFormat="1" x14ac:dyDescent="0.2">
      <c r="A15" s="488" t="s">
        <v>29</v>
      </c>
      <c r="B15" s="488"/>
      <c r="C15" s="488"/>
      <c r="D15" s="488"/>
      <c r="E15" s="488"/>
      <c r="F15" s="488"/>
      <c r="G15" s="488"/>
      <c r="H15" s="488"/>
      <c r="I15" s="365" t="s">
        <v>30</v>
      </c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  <c r="AP15" s="488" t="s">
        <v>27</v>
      </c>
      <c r="AQ15" s="488"/>
      <c r="AR15" s="488"/>
      <c r="AS15" s="488"/>
      <c r="AT15" s="488"/>
      <c r="AU15" s="488"/>
      <c r="AV15" s="488"/>
      <c r="AW15" s="488"/>
      <c r="AX15" s="488"/>
      <c r="AY15" s="488"/>
      <c r="AZ15" s="488"/>
      <c r="BA15" s="488"/>
      <c r="BB15" s="488"/>
      <c r="BC15" s="488"/>
      <c r="BD15" s="488"/>
      <c r="BE15" s="488"/>
      <c r="BF15" s="362" t="s">
        <v>23</v>
      </c>
      <c r="BG15" s="362"/>
      <c r="BH15" s="362"/>
      <c r="BI15" s="362"/>
      <c r="BJ15" s="362"/>
      <c r="BK15" s="362"/>
      <c r="BL15" s="362"/>
      <c r="BM15" s="362"/>
      <c r="BN15" s="362"/>
      <c r="BO15" s="362"/>
      <c r="BP15" s="362"/>
      <c r="BQ15" s="362"/>
      <c r="BR15" s="362"/>
      <c r="BS15" s="362"/>
      <c r="BT15" s="362"/>
      <c r="BU15" s="362"/>
      <c r="BV15" s="362"/>
      <c r="BW15" s="362"/>
      <c r="BX15" s="362"/>
      <c r="BY15" s="362"/>
      <c r="BZ15" s="362"/>
      <c r="CA15" s="362"/>
      <c r="CB15" s="368" t="s">
        <v>23</v>
      </c>
      <c r="CC15" s="368"/>
      <c r="CD15" s="368"/>
      <c r="CE15" s="368"/>
      <c r="CF15" s="368"/>
      <c r="CG15" s="368"/>
      <c r="CH15" s="368"/>
      <c r="CI15" s="368"/>
      <c r="CJ15" s="368"/>
      <c r="CK15" s="368"/>
      <c r="CL15" s="368"/>
      <c r="CM15" s="368"/>
      <c r="CN15" s="368"/>
      <c r="CO15" s="368"/>
      <c r="CP15" s="368"/>
      <c r="CQ15" s="368"/>
      <c r="CR15" s="368"/>
      <c r="CS15" s="368"/>
      <c r="CT15" s="368"/>
      <c r="CU15" s="368"/>
      <c r="CV15" s="368"/>
      <c r="CW15" s="368"/>
      <c r="CX15" s="362" t="s">
        <v>23</v>
      </c>
      <c r="CY15" s="362"/>
      <c r="CZ15" s="362"/>
      <c r="DA15" s="362"/>
      <c r="DB15" s="362"/>
      <c r="DC15" s="362"/>
      <c r="DD15" s="362"/>
      <c r="DE15" s="362"/>
      <c r="DF15" s="362"/>
      <c r="DG15" s="362"/>
      <c r="DH15" s="362"/>
      <c r="DI15" s="362"/>
      <c r="DJ15" s="362"/>
      <c r="DK15" s="362"/>
      <c r="DL15" s="362"/>
      <c r="DM15" s="362"/>
      <c r="DN15" s="362"/>
      <c r="DO15" s="362"/>
      <c r="DP15" s="362"/>
      <c r="DQ15" s="362"/>
      <c r="DR15" s="362"/>
      <c r="DS15" s="362"/>
      <c r="DT15" s="362" t="s">
        <v>23</v>
      </c>
      <c r="DU15" s="362"/>
      <c r="DV15" s="362"/>
      <c r="DW15" s="362"/>
      <c r="DX15" s="362"/>
      <c r="DY15" s="362"/>
      <c r="DZ15" s="362"/>
      <c r="EA15" s="362"/>
      <c r="EB15" s="362"/>
      <c r="EC15" s="362"/>
      <c r="ED15" s="362"/>
      <c r="EE15" s="362"/>
      <c r="EF15" s="362"/>
      <c r="EG15" s="362"/>
      <c r="EH15" s="362"/>
      <c r="EI15" s="362"/>
      <c r="EJ15" s="362"/>
      <c r="EK15" s="362"/>
      <c r="EL15" s="362"/>
      <c r="EM15" s="362"/>
      <c r="EN15" s="362"/>
      <c r="EO15" s="362"/>
      <c r="EP15" s="363"/>
      <c r="EQ15" s="363"/>
      <c r="ER15" s="363"/>
      <c r="ES15" s="363"/>
      <c r="ET15" s="363"/>
      <c r="EU15" s="363"/>
      <c r="EV15" s="363"/>
      <c r="EW15" s="363"/>
      <c r="EX15" s="363"/>
      <c r="EY15" s="363"/>
      <c r="EZ15" s="363"/>
      <c r="FA15" s="363"/>
      <c r="FB15" s="363"/>
      <c r="FC15" s="363"/>
      <c r="FD15" s="363"/>
      <c r="FE15" s="363"/>
      <c r="FF15" s="363"/>
      <c r="FG15" s="363"/>
      <c r="FH15" s="363"/>
      <c r="FI15" s="363"/>
      <c r="FJ15" s="363"/>
      <c r="FK15" s="363"/>
      <c r="FL15" s="363"/>
      <c r="FM15" s="363"/>
      <c r="FN15" s="363"/>
      <c r="FO15" s="363"/>
      <c r="FP15" s="363"/>
      <c r="FQ15" s="363"/>
      <c r="FR15" s="363"/>
      <c r="FS15" s="363"/>
      <c r="FT15" s="363"/>
      <c r="FU15" s="363"/>
      <c r="FV15" s="363"/>
      <c r="FW15" s="363"/>
      <c r="FX15" s="363"/>
      <c r="FY15" s="363"/>
      <c r="FZ15" s="363"/>
      <c r="GA15" s="363"/>
      <c r="GB15" s="363"/>
      <c r="GC15" s="363"/>
      <c r="GD15" s="363"/>
      <c r="GE15" s="363"/>
      <c r="GF15" s="363"/>
      <c r="GG15" s="363"/>
      <c r="GH15" s="363"/>
      <c r="GI15" s="363"/>
      <c r="GJ15" s="363"/>
      <c r="GK15" s="363"/>
      <c r="GL15" s="363"/>
      <c r="GM15" s="363"/>
      <c r="GN15" s="363"/>
      <c r="GO15" s="363"/>
      <c r="GP15" s="363"/>
      <c r="GQ15" s="363"/>
      <c r="GR15" s="363"/>
      <c r="GS15" s="363"/>
      <c r="GT15" s="363"/>
      <c r="GU15" s="363"/>
      <c r="GV15" s="363"/>
      <c r="GW15" s="363"/>
      <c r="GX15" s="363"/>
      <c r="GY15" s="363"/>
      <c r="GZ15" s="363"/>
      <c r="HA15" s="363"/>
      <c r="HB15" s="363"/>
      <c r="HC15" s="363"/>
      <c r="HD15" s="363"/>
      <c r="HE15" s="363"/>
      <c r="HF15" s="363"/>
      <c r="HG15" s="363"/>
      <c r="HH15" s="363"/>
      <c r="HI15" s="363"/>
      <c r="HJ15" s="363"/>
      <c r="HK15" s="363"/>
      <c r="HL15" s="363"/>
      <c r="HM15" s="363"/>
      <c r="HN15" s="363"/>
      <c r="HO15" s="363"/>
      <c r="HP15" s="363"/>
      <c r="HQ15" s="363"/>
      <c r="HR15" s="363"/>
      <c r="HS15" s="363"/>
      <c r="HT15" s="363"/>
      <c r="HU15" s="363"/>
      <c r="HV15" s="363"/>
      <c r="HW15" s="363"/>
      <c r="HX15" s="363"/>
      <c r="HY15" s="363"/>
      <c r="HZ15" s="363"/>
      <c r="IA15" s="363"/>
      <c r="IB15" s="363"/>
      <c r="IC15" s="363"/>
      <c r="ID15" s="363"/>
      <c r="IE15" s="363"/>
      <c r="IF15" s="363"/>
      <c r="IG15" s="363"/>
      <c r="IH15" s="363"/>
      <c r="II15" s="363"/>
      <c r="IJ15" s="363"/>
      <c r="IK15" s="363"/>
      <c r="IL15" s="363"/>
      <c r="IM15" s="363"/>
      <c r="IN15" s="363"/>
      <c r="IO15" s="363"/>
      <c r="IP15" s="363"/>
      <c r="IQ15" s="363"/>
      <c r="IR15" s="363"/>
      <c r="IS15" s="363"/>
      <c r="IT15" s="363"/>
      <c r="IU15" s="363"/>
    </row>
    <row r="16" spans="1:255" s="20" customFormat="1" x14ac:dyDescent="0.2">
      <c r="A16" s="488" t="s">
        <v>31</v>
      </c>
      <c r="B16" s="488"/>
      <c r="C16" s="488"/>
      <c r="D16" s="488"/>
      <c r="E16" s="488"/>
      <c r="F16" s="488"/>
      <c r="G16" s="488"/>
      <c r="H16" s="488"/>
      <c r="I16" s="365" t="s">
        <v>32</v>
      </c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365"/>
      <c r="AN16" s="365"/>
      <c r="AO16" s="365"/>
      <c r="AP16" s="488" t="s">
        <v>27</v>
      </c>
      <c r="AQ16" s="488"/>
      <c r="AR16" s="488"/>
      <c r="AS16" s="488"/>
      <c r="AT16" s="488"/>
      <c r="AU16" s="488"/>
      <c r="AV16" s="488"/>
      <c r="AW16" s="488"/>
      <c r="AX16" s="488"/>
      <c r="AY16" s="488"/>
      <c r="AZ16" s="488"/>
      <c r="BA16" s="488"/>
      <c r="BB16" s="488"/>
      <c r="BC16" s="488"/>
      <c r="BD16" s="488"/>
      <c r="BE16" s="488"/>
      <c r="BF16" s="362" t="s">
        <v>23</v>
      </c>
      <c r="BG16" s="362"/>
      <c r="BH16" s="362"/>
      <c r="BI16" s="362"/>
      <c r="BJ16" s="362"/>
      <c r="BK16" s="362"/>
      <c r="BL16" s="362"/>
      <c r="BM16" s="362"/>
      <c r="BN16" s="362"/>
      <c r="BO16" s="362"/>
      <c r="BP16" s="362"/>
      <c r="BQ16" s="362"/>
      <c r="BR16" s="362"/>
      <c r="BS16" s="362"/>
      <c r="BT16" s="362"/>
      <c r="BU16" s="362"/>
      <c r="BV16" s="362"/>
      <c r="BW16" s="362"/>
      <c r="BX16" s="362"/>
      <c r="BY16" s="362"/>
      <c r="BZ16" s="362"/>
      <c r="CA16" s="362"/>
      <c r="CB16" s="368" t="s">
        <v>23</v>
      </c>
      <c r="CC16" s="368"/>
      <c r="CD16" s="368"/>
      <c r="CE16" s="368"/>
      <c r="CF16" s="368"/>
      <c r="CG16" s="368"/>
      <c r="CH16" s="368"/>
      <c r="CI16" s="368"/>
      <c r="CJ16" s="368"/>
      <c r="CK16" s="368"/>
      <c r="CL16" s="368"/>
      <c r="CM16" s="368"/>
      <c r="CN16" s="368"/>
      <c r="CO16" s="368"/>
      <c r="CP16" s="368"/>
      <c r="CQ16" s="368"/>
      <c r="CR16" s="368"/>
      <c r="CS16" s="368"/>
      <c r="CT16" s="368"/>
      <c r="CU16" s="368"/>
      <c r="CV16" s="368"/>
      <c r="CW16" s="368"/>
      <c r="CX16" s="362" t="s">
        <v>23</v>
      </c>
      <c r="CY16" s="362"/>
      <c r="CZ16" s="362"/>
      <c r="DA16" s="362"/>
      <c r="DB16" s="362"/>
      <c r="DC16" s="362"/>
      <c r="DD16" s="362"/>
      <c r="DE16" s="362"/>
      <c r="DF16" s="362"/>
      <c r="DG16" s="362"/>
      <c r="DH16" s="362"/>
      <c r="DI16" s="362"/>
      <c r="DJ16" s="362"/>
      <c r="DK16" s="362"/>
      <c r="DL16" s="362"/>
      <c r="DM16" s="362"/>
      <c r="DN16" s="362"/>
      <c r="DO16" s="362"/>
      <c r="DP16" s="362"/>
      <c r="DQ16" s="362"/>
      <c r="DR16" s="362"/>
      <c r="DS16" s="362"/>
      <c r="DT16" s="362" t="s">
        <v>23</v>
      </c>
      <c r="DU16" s="362"/>
      <c r="DV16" s="362"/>
      <c r="DW16" s="362"/>
      <c r="DX16" s="362"/>
      <c r="DY16" s="362"/>
      <c r="DZ16" s="362"/>
      <c r="EA16" s="362"/>
      <c r="EB16" s="362"/>
      <c r="EC16" s="362"/>
      <c r="ED16" s="362"/>
      <c r="EE16" s="362"/>
      <c r="EF16" s="362"/>
      <c r="EG16" s="362"/>
      <c r="EH16" s="362"/>
      <c r="EI16" s="362"/>
      <c r="EJ16" s="362"/>
      <c r="EK16" s="362"/>
      <c r="EL16" s="362"/>
      <c r="EM16" s="362"/>
      <c r="EN16" s="362"/>
      <c r="EO16" s="362"/>
      <c r="EP16" s="363"/>
      <c r="EQ16" s="363"/>
      <c r="ER16" s="363"/>
      <c r="ES16" s="363"/>
      <c r="ET16" s="363"/>
      <c r="EU16" s="363"/>
      <c r="EV16" s="363"/>
      <c r="EW16" s="363"/>
      <c r="EX16" s="363"/>
      <c r="EY16" s="363"/>
      <c r="EZ16" s="363"/>
      <c r="FA16" s="363"/>
      <c r="FB16" s="363"/>
      <c r="FC16" s="363"/>
      <c r="FD16" s="363"/>
      <c r="FE16" s="363"/>
      <c r="FF16" s="363"/>
      <c r="FG16" s="363"/>
      <c r="FH16" s="363"/>
      <c r="FI16" s="363"/>
      <c r="FJ16" s="363"/>
      <c r="FK16" s="363"/>
      <c r="FL16" s="363"/>
      <c r="FM16" s="363"/>
      <c r="FN16" s="363"/>
      <c r="FO16" s="363"/>
      <c r="FP16" s="363"/>
      <c r="FQ16" s="363"/>
      <c r="FR16" s="363"/>
      <c r="FS16" s="363"/>
      <c r="FT16" s="363"/>
      <c r="FU16" s="363"/>
      <c r="FV16" s="363"/>
      <c r="FW16" s="363"/>
      <c r="FX16" s="363"/>
      <c r="FY16" s="363"/>
      <c r="FZ16" s="363"/>
      <c r="GA16" s="363"/>
      <c r="GB16" s="363"/>
      <c r="GC16" s="363"/>
      <c r="GD16" s="363"/>
      <c r="GE16" s="363"/>
      <c r="GF16" s="363"/>
      <c r="GG16" s="363"/>
      <c r="GH16" s="363"/>
      <c r="GI16" s="363"/>
      <c r="GJ16" s="363"/>
      <c r="GK16" s="363"/>
      <c r="GL16" s="363"/>
      <c r="GM16" s="363"/>
      <c r="GN16" s="363"/>
      <c r="GO16" s="363"/>
      <c r="GP16" s="363"/>
      <c r="GQ16" s="363"/>
      <c r="GR16" s="363"/>
      <c r="GS16" s="363"/>
      <c r="GT16" s="363"/>
      <c r="GU16" s="363"/>
      <c r="GV16" s="363"/>
      <c r="GW16" s="363"/>
      <c r="GX16" s="363"/>
      <c r="GY16" s="363"/>
      <c r="GZ16" s="363"/>
      <c r="HA16" s="363"/>
      <c r="HB16" s="363"/>
      <c r="HC16" s="363"/>
      <c r="HD16" s="363"/>
      <c r="HE16" s="363"/>
      <c r="HF16" s="363"/>
      <c r="HG16" s="363"/>
      <c r="HH16" s="363"/>
      <c r="HI16" s="363"/>
      <c r="HJ16" s="363"/>
      <c r="HK16" s="363"/>
      <c r="HL16" s="363"/>
      <c r="HM16" s="363"/>
      <c r="HN16" s="363"/>
      <c r="HO16" s="363"/>
      <c r="HP16" s="363"/>
      <c r="HQ16" s="363"/>
      <c r="HR16" s="363"/>
      <c r="HS16" s="363"/>
      <c r="HT16" s="363"/>
      <c r="HU16" s="363"/>
      <c r="HV16" s="363"/>
      <c r="HW16" s="363"/>
      <c r="HX16" s="363"/>
      <c r="HY16" s="363"/>
      <c r="HZ16" s="363"/>
      <c r="IA16" s="363"/>
      <c r="IB16" s="363"/>
      <c r="IC16" s="363"/>
      <c r="ID16" s="363"/>
      <c r="IE16" s="363"/>
      <c r="IF16" s="363"/>
      <c r="IG16" s="363"/>
      <c r="IH16" s="363"/>
      <c r="II16" s="363"/>
      <c r="IJ16" s="363"/>
      <c r="IK16" s="363"/>
      <c r="IL16" s="363"/>
      <c r="IM16" s="363"/>
      <c r="IN16" s="363"/>
      <c r="IO16" s="363"/>
      <c r="IP16" s="363"/>
      <c r="IQ16" s="363"/>
      <c r="IR16" s="363"/>
      <c r="IS16" s="363"/>
      <c r="IT16" s="363"/>
      <c r="IU16" s="363"/>
    </row>
    <row r="17" spans="1:255" s="20" customFormat="1" x14ac:dyDescent="0.2">
      <c r="A17" s="488"/>
      <c r="B17" s="488"/>
      <c r="C17" s="488"/>
      <c r="D17" s="488"/>
      <c r="E17" s="488"/>
      <c r="F17" s="488"/>
      <c r="G17" s="488"/>
      <c r="H17" s="488"/>
      <c r="I17" s="365" t="s">
        <v>33</v>
      </c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5"/>
      <c r="AJ17" s="365"/>
      <c r="AK17" s="365"/>
      <c r="AL17" s="365"/>
      <c r="AM17" s="365"/>
      <c r="AN17" s="365"/>
      <c r="AO17" s="365"/>
      <c r="AP17" s="488"/>
      <c r="AQ17" s="488"/>
      <c r="AR17" s="488"/>
      <c r="AS17" s="488"/>
      <c r="AT17" s="488"/>
      <c r="AU17" s="488"/>
      <c r="AV17" s="488"/>
      <c r="AW17" s="488"/>
      <c r="AX17" s="488"/>
      <c r="AY17" s="488"/>
      <c r="AZ17" s="488"/>
      <c r="BA17" s="488"/>
      <c r="BB17" s="488"/>
      <c r="BC17" s="488"/>
      <c r="BD17" s="488"/>
      <c r="BE17" s="488"/>
      <c r="BF17" s="362"/>
      <c r="BG17" s="362"/>
      <c r="BH17" s="362"/>
      <c r="BI17" s="362"/>
      <c r="BJ17" s="362"/>
      <c r="BK17" s="362"/>
      <c r="BL17" s="362"/>
      <c r="BM17" s="362"/>
      <c r="BN17" s="362"/>
      <c r="BO17" s="362"/>
      <c r="BP17" s="362"/>
      <c r="BQ17" s="362"/>
      <c r="BR17" s="362"/>
      <c r="BS17" s="362"/>
      <c r="BT17" s="362"/>
      <c r="BU17" s="362"/>
      <c r="BV17" s="362"/>
      <c r="BW17" s="362"/>
      <c r="BX17" s="362"/>
      <c r="BY17" s="362"/>
      <c r="BZ17" s="362"/>
      <c r="CA17" s="362"/>
      <c r="CB17" s="368"/>
      <c r="CC17" s="368"/>
      <c r="CD17" s="368"/>
      <c r="CE17" s="368"/>
      <c r="CF17" s="368"/>
      <c r="CG17" s="368"/>
      <c r="CH17" s="368"/>
      <c r="CI17" s="368"/>
      <c r="CJ17" s="368"/>
      <c r="CK17" s="368"/>
      <c r="CL17" s="368"/>
      <c r="CM17" s="368"/>
      <c r="CN17" s="368"/>
      <c r="CO17" s="368"/>
      <c r="CP17" s="368"/>
      <c r="CQ17" s="368"/>
      <c r="CR17" s="368"/>
      <c r="CS17" s="368"/>
      <c r="CT17" s="368"/>
      <c r="CU17" s="368"/>
      <c r="CV17" s="368"/>
      <c r="CW17" s="368"/>
      <c r="CX17" s="362"/>
      <c r="CY17" s="362"/>
      <c r="CZ17" s="362"/>
      <c r="DA17" s="362"/>
      <c r="DB17" s="362"/>
      <c r="DC17" s="362"/>
      <c r="DD17" s="362"/>
      <c r="DE17" s="362"/>
      <c r="DF17" s="362"/>
      <c r="DG17" s="362"/>
      <c r="DH17" s="362"/>
      <c r="DI17" s="362"/>
      <c r="DJ17" s="362"/>
      <c r="DK17" s="362"/>
      <c r="DL17" s="362"/>
      <c r="DM17" s="362"/>
      <c r="DN17" s="362"/>
      <c r="DO17" s="362"/>
      <c r="DP17" s="362"/>
      <c r="DQ17" s="362"/>
      <c r="DR17" s="362"/>
      <c r="DS17" s="362"/>
      <c r="DT17" s="362"/>
      <c r="DU17" s="362"/>
      <c r="DV17" s="362"/>
      <c r="DW17" s="362"/>
      <c r="DX17" s="362"/>
      <c r="DY17" s="362"/>
      <c r="DZ17" s="362"/>
      <c r="EA17" s="362"/>
      <c r="EB17" s="362"/>
      <c r="EC17" s="362"/>
      <c r="ED17" s="362"/>
      <c r="EE17" s="362"/>
      <c r="EF17" s="362"/>
      <c r="EG17" s="362"/>
      <c r="EH17" s="362"/>
      <c r="EI17" s="362"/>
      <c r="EJ17" s="362"/>
      <c r="EK17" s="362"/>
      <c r="EL17" s="362"/>
      <c r="EM17" s="362"/>
      <c r="EN17" s="362"/>
      <c r="EO17" s="362"/>
      <c r="EP17" s="363"/>
      <c r="EQ17" s="363"/>
      <c r="ER17" s="363"/>
      <c r="ES17" s="363"/>
      <c r="ET17" s="363"/>
      <c r="EU17" s="363"/>
      <c r="EV17" s="363"/>
      <c r="EW17" s="363"/>
      <c r="EX17" s="363"/>
      <c r="EY17" s="363"/>
      <c r="EZ17" s="363"/>
      <c r="FA17" s="363"/>
      <c r="FB17" s="363"/>
      <c r="FC17" s="363"/>
      <c r="FD17" s="363"/>
      <c r="FE17" s="363"/>
      <c r="FF17" s="363"/>
      <c r="FG17" s="363"/>
      <c r="FH17" s="363"/>
      <c r="FI17" s="363"/>
      <c r="FJ17" s="363"/>
      <c r="FK17" s="363"/>
      <c r="FL17" s="363"/>
      <c r="FM17" s="363"/>
      <c r="FN17" s="363"/>
      <c r="FO17" s="363"/>
      <c r="FP17" s="363"/>
      <c r="FQ17" s="363"/>
      <c r="FR17" s="363"/>
      <c r="FS17" s="363"/>
      <c r="FT17" s="363"/>
      <c r="FU17" s="363"/>
      <c r="FV17" s="363"/>
      <c r="FW17" s="363"/>
      <c r="FX17" s="363"/>
      <c r="FY17" s="363"/>
      <c r="FZ17" s="363"/>
      <c r="GA17" s="363"/>
      <c r="GB17" s="363"/>
      <c r="GC17" s="363"/>
      <c r="GD17" s="363"/>
      <c r="GE17" s="363"/>
      <c r="GF17" s="363"/>
      <c r="GG17" s="363"/>
      <c r="GH17" s="363"/>
      <c r="GI17" s="363"/>
      <c r="GJ17" s="363"/>
      <c r="GK17" s="363"/>
      <c r="GL17" s="363"/>
      <c r="GM17" s="363"/>
      <c r="GN17" s="363"/>
      <c r="GO17" s="363"/>
      <c r="GP17" s="363"/>
      <c r="GQ17" s="363"/>
      <c r="GR17" s="363"/>
      <c r="GS17" s="363"/>
      <c r="GT17" s="363"/>
      <c r="GU17" s="363"/>
      <c r="GV17" s="363"/>
      <c r="GW17" s="363"/>
      <c r="GX17" s="363"/>
      <c r="GY17" s="363"/>
      <c r="GZ17" s="363"/>
      <c r="HA17" s="363"/>
      <c r="HB17" s="363"/>
      <c r="HC17" s="363"/>
      <c r="HD17" s="363"/>
      <c r="HE17" s="363"/>
      <c r="HF17" s="363"/>
      <c r="HG17" s="363"/>
      <c r="HH17" s="363"/>
      <c r="HI17" s="363"/>
      <c r="HJ17" s="363"/>
      <c r="HK17" s="363"/>
      <c r="HL17" s="363"/>
      <c r="HM17" s="363"/>
      <c r="HN17" s="363"/>
      <c r="HO17" s="363"/>
      <c r="HP17" s="363"/>
      <c r="HQ17" s="363"/>
      <c r="HR17" s="363"/>
      <c r="HS17" s="363"/>
      <c r="HT17" s="363"/>
      <c r="HU17" s="363"/>
      <c r="HV17" s="363"/>
      <c r="HW17" s="363"/>
      <c r="HX17" s="363"/>
      <c r="HY17" s="363"/>
      <c r="HZ17" s="363"/>
      <c r="IA17" s="363"/>
      <c r="IB17" s="363"/>
      <c r="IC17" s="363"/>
      <c r="ID17" s="363"/>
      <c r="IE17" s="363"/>
      <c r="IF17" s="363"/>
      <c r="IG17" s="363"/>
      <c r="IH17" s="363"/>
      <c r="II17" s="363"/>
      <c r="IJ17" s="363"/>
      <c r="IK17" s="363"/>
      <c r="IL17" s="363"/>
      <c r="IM17" s="363"/>
      <c r="IN17" s="363"/>
      <c r="IO17" s="363"/>
      <c r="IP17" s="363"/>
      <c r="IQ17" s="363"/>
      <c r="IR17" s="363"/>
      <c r="IS17" s="363"/>
      <c r="IT17" s="363"/>
      <c r="IU17" s="363"/>
    </row>
    <row r="18" spans="1:255" s="20" customFormat="1" x14ac:dyDescent="0.2">
      <c r="A18" s="488" t="s">
        <v>34</v>
      </c>
      <c r="B18" s="488"/>
      <c r="C18" s="488"/>
      <c r="D18" s="488"/>
      <c r="E18" s="488"/>
      <c r="F18" s="488"/>
      <c r="G18" s="488"/>
      <c r="H18" s="488"/>
      <c r="I18" s="365" t="s">
        <v>35</v>
      </c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C18" s="365"/>
      <c r="AD18" s="365"/>
      <c r="AE18" s="365"/>
      <c r="AF18" s="365"/>
      <c r="AG18" s="365"/>
      <c r="AH18" s="365"/>
      <c r="AI18" s="365"/>
      <c r="AJ18" s="365"/>
      <c r="AK18" s="365"/>
      <c r="AL18" s="365"/>
      <c r="AM18" s="365"/>
      <c r="AN18" s="365"/>
      <c r="AO18" s="365"/>
      <c r="AP18" s="488" t="s">
        <v>27</v>
      </c>
      <c r="AQ18" s="488"/>
      <c r="AR18" s="488"/>
      <c r="AS18" s="488"/>
      <c r="AT18" s="488"/>
      <c r="AU18" s="488"/>
      <c r="AV18" s="488"/>
      <c r="AW18" s="488"/>
      <c r="AX18" s="488"/>
      <c r="AY18" s="488"/>
      <c r="AZ18" s="488"/>
      <c r="BA18" s="488"/>
      <c r="BB18" s="488"/>
      <c r="BC18" s="488"/>
      <c r="BD18" s="488"/>
      <c r="BE18" s="488"/>
      <c r="BF18" s="362" t="s">
        <v>23</v>
      </c>
      <c r="BG18" s="362"/>
      <c r="BH18" s="362"/>
      <c r="BI18" s="362"/>
      <c r="BJ18" s="362"/>
      <c r="BK18" s="362"/>
      <c r="BL18" s="362"/>
      <c r="BM18" s="362"/>
      <c r="BN18" s="362"/>
      <c r="BO18" s="362"/>
      <c r="BP18" s="362"/>
      <c r="BQ18" s="362"/>
      <c r="BR18" s="362"/>
      <c r="BS18" s="362"/>
      <c r="BT18" s="362"/>
      <c r="BU18" s="362"/>
      <c r="BV18" s="362"/>
      <c r="BW18" s="362"/>
      <c r="BX18" s="362"/>
      <c r="BY18" s="362"/>
      <c r="BZ18" s="362"/>
      <c r="CA18" s="362"/>
      <c r="CB18" s="368" t="s">
        <v>23</v>
      </c>
      <c r="CC18" s="368"/>
      <c r="CD18" s="368"/>
      <c r="CE18" s="368"/>
      <c r="CF18" s="368"/>
      <c r="CG18" s="368"/>
      <c r="CH18" s="368"/>
      <c r="CI18" s="368"/>
      <c r="CJ18" s="368"/>
      <c r="CK18" s="368"/>
      <c r="CL18" s="368"/>
      <c r="CM18" s="368"/>
      <c r="CN18" s="368"/>
      <c r="CO18" s="368"/>
      <c r="CP18" s="368"/>
      <c r="CQ18" s="368"/>
      <c r="CR18" s="368"/>
      <c r="CS18" s="368"/>
      <c r="CT18" s="368"/>
      <c r="CU18" s="368"/>
      <c r="CV18" s="368"/>
      <c r="CW18" s="368"/>
      <c r="CX18" s="362" t="s">
        <v>23</v>
      </c>
      <c r="CY18" s="362"/>
      <c r="CZ18" s="362"/>
      <c r="DA18" s="362"/>
      <c r="DB18" s="362"/>
      <c r="DC18" s="362"/>
      <c r="DD18" s="362"/>
      <c r="DE18" s="362"/>
      <c r="DF18" s="362"/>
      <c r="DG18" s="362"/>
      <c r="DH18" s="362"/>
      <c r="DI18" s="362"/>
      <c r="DJ18" s="362"/>
      <c r="DK18" s="362"/>
      <c r="DL18" s="362"/>
      <c r="DM18" s="362"/>
      <c r="DN18" s="362"/>
      <c r="DO18" s="362"/>
      <c r="DP18" s="362"/>
      <c r="DQ18" s="362"/>
      <c r="DR18" s="362"/>
      <c r="DS18" s="362"/>
      <c r="DT18" s="362" t="s">
        <v>23</v>
      </c>
      <c r="DU18" s="362"/>
      <c r="DV18" s="362"/>
      <c r="DW18" s="362"/>
      <c r="DX18" s="362"/>
      <c r="DY18" s="362"/>
      <c r="DZ18" s="362"/>
      <c r="EA18" s="362"/>
      <c r="EB18" s="362"/>
      <c r="EC18" s="362"/>
      <c r="ED18" s="362"/>
      <c r="EE18" s="362"/>
      <c r="EF18" s="362"/>
      <c r="EG18" s="362"/>
      <c r="EH18" s="362"/>
      <c r="EI18" s="362"/>
      <c r="EJ18" s="362"/>
      <c r="EK18" s="362"/>
      <c r="EL18" s="362"/>
      <c r="EM18" s="362"/>
      <c r="EN18" s="362"/>
      <c r="EO18" s="362"/>
      <c r="EP18" s="489">
        <f>7.75</f>
        <v>7.75</v>
      </c>
      <c r="EQ18" s="489"/>
      <c r="ER18" s="489"/>
      <c r="ES18" s="489"/>
      <c r="ET18" s="489"/>
      <c r="EU18" s="489"/>
      <c r="EV18" s="489"/>
      <c r="EW18" s="489"/>
      <c r="EX18" s="489"/>
      <c r="EY18" s="489"/>
      <c r="EZ18" s="489"/>
      <c r="FA18" s="489"/>
      <c r="FB18" s="489"/>
      <c r="FC18" s="489"/>
      <c r="FD18" s="489"/>
      <c r="FE18" s="489"/>
      <c r="FF18" s="489"/>
      <c r="FG18" s="489"/>
      <c r="FH18" s="489"/>
      <c r="FI18" s="489"/>
      <c r="FJ18" s="489"/>
      <c r="FK18" s="489"/>
      <c r="FL18" s="364">
        <f>'[2]НВВ общая'!$I$72/2</f>
        <v>0</v>
      </c>
      <c r="FM18" s="364"/>
      <c r="FN18" s="364"/>
      <c r="FO18" s="364"/>
      <c r="FP18" s="364"/>
      <c r="FQ18" s="364"/>
      <c r="FR18" s="364"/>
      <c r="FS18" s="364"/>
      <c r="FT18" s="364"/>
      <c r="FU18" s="364"/>
      <c r="FV18" s="364"/>
      <c r="FW18" s="364"/>
      <c r="FX18" s="364"/>
      <c r="FY18" s="364"/>
      <c r="FZ18" s="364"/>
      <c r="GA18" s="364"/>
      <c r="GB18" s="364"/>
      <c r="GC18" s="364"/>
      <c r="GD18" s="364"/>
      <c r="GE18" s="364"/>
      <c r="GF18" s="364"/>
      <c r="GG18" s="364"/>
      <c r="GH18" s="364">
        <f>FL18</f>
        <v>0</v>
      </c>
      <c r="GI18" s="364"/>
      <c r="GJ18" s="364"/>
      <c r="GK18" s="364"/>
      <c r="GL18" s="364"/>
      <c r="GM18" s="364"/>
      <c r="GN18" s="364"/>
      <c r="GO18" s="364"/>
      <c r="GP18" s="364"/>
      <c r="GQ18" s="364"/>
      <c r="GR18" s="364"/>
      <c r="GS18" s="364"/>
      <c r="GT18" s="364"/>
      <c r="GU18" s="364"/>
      <c r="GV18" s="364"/>
      <c r="GW18" s="364"/>
      <c r="GX18" s="364"/>
      <c r="GY18" s="364"/>
      <c r="GZ18" s="364"/>
      <c r="HA18" s="364"/>
      <c r="HB18" s="364"/>
      <c r="HC18" s="364"/>
      <c r="HD18" s="364">
        <f>'[2]НВВ общая'!$J$72/2</f>
        <v>0</v>
      </c>
      <c r="HE18" s="364"/>
      <c r="HF18" s="364"/>
      <c r="HG18" s="364"/>
      <c r="HH18" s="364"/>
      <c r="HI18" s="364"/>
      <c r="HJ18" s="364"/>
      <c r="HK18" s="364"/>
      <c r="HL18" s="364"/>
      <c r="HM18" s="364"/>
      <c r="HN18" s="364"/>
      <c r="HO18" s="364"/>
      <c r="HP18" s="364"/>
      <c r="HQ18" s="364"/>
      <c r="HR18" s="364"/>
      <c r="HS18" s="364"/>
      <c r="HT18" s="364"/>
      <c r="HU18" s="364"/>
      <c r="HV18" s="364"/>
      <c r="HW18" s="364"/>
      <c r="HX18" s="364"/>
      <c r="HY18" s="364"/>
      <c r="HZ18" s="364">
        <f>HD18</f>
        <v>0</v>
      </c>
      <c r="IA18" s="364"/>
      <c r="IB18" s="364"/>
      <c r="IC18" s="364"/>
      <c r="ID18" s="364"/>
      <c r="IE18" s="364"/>
      <c r="IF18" s="364"/>
      <c r="IG18" s="364"/>
      <c r="IH18" s="364"/>
      <c r="II18" s="364"/>
      <c r="IJ18" s="364"/>
      <c r="IK18" s="364"/>
      <c r="IL18" s="364"/>
      <c r="IM18" s="364"/>
      <c r="IN18" s="364"/>
      <c r="IO18" s="364"/>
      <c r="IP18" s="364"/>
      <c r="IQ18" s="364"/>
      <c r="IR18" s="364"/>
      <c r="IS18" s="364"/>
      <c r="IT18" s="364"/>
      <c r="IU18" s="364"/>
    </row>
    <row r="19" spans="1:255" s="20" customFormat="1" x14ac:dyDescent="0.2">
      <c r="A19" s="488" t="s">
        <v>36</v>
      </c>
      <c r="B19" s="488"/>
      <c r="C19" s="488"/>
      <c r="D19" s="488"/>
      <c r="E19" s="488"/>
      <c r="F19" s="488"/>
      <c r="G19" s="488"/>
      <c r="H19" s="488"/>
      <c r="I19" s="365" t="s">
        <v>37</v>
      </c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365"/>
      <c r="AM19" s="365"/>
      <c r="AN19" s="365"/>
      <c r="AO19" s="365"/>
      <c r="AP19" s="488"/>
      <c r="AQ19" s="488"/>
      <c r="AR19" s="488"/>
      <c r="AS19" s="488"/>
      <c r="AT19" s="488"/>
      <c r="AU19" s="488"/>
      <c r="AV19" s="488"/>
      <c r="AW19" s="488"/>
      <c r="AX19" s="488"/>
      <c r="AY19" s="488"/>
      <c r="AZ19" s="488"/>
      <c r="BA19" s="488"/>
      <c r="BB19" s="488"/>
      <c r="BC19" s="488"/>
      <c r="BD19" s="488"/>
      <c r="BE19" s="488"/>
      <c r="BF19" s="362"/>
      <c r="BG19" s="362"/>
      <c r="BH19" s="362"/>
      <c r="BI19" s="362"/>
      <c r="BJ19" s="362"/>
      <c r="BK19" s="362"/>
      <c r="BL19" s="362"/>
      <c r="BM19" s="362"/>
      <c r="BN19" s="362"/>
      <c r="BO19" s="362"/>
      <c r="BP19" s="362"/>
      <c r="BQ19" s="362"/>
      <c r="BR19" s="362"/>
      <c r="BS19" s="362"/>
      <c r="BT19" s="362"/>
      <c r="BU19" s="362"/>
      <c r="BV19" s="362"/>
      <c r="BW19" s="362"/>
      <c r="BX19" s="362"/>
      <c r="BY19" s="362"/>
      <c r="BZ19" s="362"/>
      <c r="CA19" s="362"/>
      <c r="CB19" s="368"/>
      <c r="CC19" s="368"/>
      <c r="CD19" s="368"/>
      <c r="CE19" s="368"/>
      <c r="CF19" s="368"/>
      <c r="CG19" s="368"/>
      <c r="CH19" s="368"/>
      <c r="CI19" s="368"/>
      <c r="CJ19" s="368"/>
      <c r="CK19" s="368"/>
      <c r="CL19" s="368"/>
      <c r="CM19" s="368"/>
      <c r="CN19" s="368"/>
      <c r="CO19" s="368"/>
      <c r="CP19" s="368"/>
      <c r="CQ19" s="368"/>
      <c r="CR19" s="368"/>
      <c r="CS19" s="368"/>
      <c r="CT19" s="368"/>
      <c r="CU19" s="368"/>
      <c r="CV19" s="368"/>
      <c r="CW19" s="368"/>
      <c r="CX19" s="362"/>
      <c r="CY19" s="362"/>
      <c r="CZ19" s="362"/>
      <c r="DA19" s="362"/>
      <c r="DB19" s="362"/>
      <c r="DC19" s="362"/>
      <c r="DD19" s="362"/>
      <c r="DE19" s="362"/>
      <c r="DF19" s="362"/>
      <c r="DG19" s="362"/>
      <c r="DH19" s="362"/>
      <c r="DI19" s="362"/>
      <c r="DJ19" s="362"/>
      <c r="DK19" s="362"/>
      <c r="DL19" s="362"/>
      <c r="DM19" s="362"/>
      <c r="DN19" s="362"/>
      <c r="DO19" s="362"/>
      <c r="DP19" s="362"/>
      <c r="DQ19" s="362"/>
      <c r="DR19" s="362"/>
      <c r="DS19" s="362"/>
      <c r="DT19" s="362"/>
      <c r="DU19" s="362"/>
      <c r="DV19" s="362"/>
      <c r="DW19" s="362"/>
      <c r="DX19" s="362"/>
      <c r="DY19" s="362"/>
      <c r="DZ19" s="362"/>
      <c r="EA19" s="362"/>
      <c r="EB19" s="362"/>
      <c r="EC19" s="362"/>
      <c r="ED19" s="362"/>
      <c r="EE19" s="362"/>
      <c r="EF19" s="362"/>
      <c r="EG19" s="362"/>
      <c r="EH19" s="362"/>
      <c r="EI19" s="362"/>
      <c r="EJ19" s="362"/>
      <c r="EK19" s="362"/>
      <c r="EL19" s="362"/>
      <c r="EM19" s="362"/>
      <c r="EN19" s="362"/>
      <c r="EO19" s="362"/>
      <c r="EP19" s="363"/>
      <c r="EQ19" s="363"/>
      <c r="ER19" s="363"/>
      <c r="ES19" s="363"/>
      <c r="ET19" s="363"/>
      <c r="EU19" s="363"/>
      <c r="EV19" s="363"/>
      <c r="EW19" s="363"/>
      <c r="EX19" s="363"/>
      <c r="EY19" s="363"/>
      <c r="EZ19" s="363"/>
      <c r="FA19" s="363"/>
      <c r="FB19" s="363"/>
      <c r="FC19" s="363"/>
      <c r="FD19" s="363"/>
      <c r="FE19" s="363"/>
      <c r="FF19" s="363"/>
      <c r="FG19" s="363"/>
      <c r="FH19" s="363"/>
      <c r="FI19" s="363"/>
      <c r="FJ19" s="363"/>
      <c r="FK19" s="363"/>
      <c r="FL19" s="363"/>
      <c r="FM19" s="363"/>
      <c r="FN19" s="363"/>
      <c r="FO19" s="363"/>
      <c r="FP19" s="363"/>
      <c r="FQ19" s="363"/>
      <c r="FR19" s="363"/>
      <c r="FS19" s="363"/>
      <c r="FT19" s="363"/>
      <c r="FU19" s="363"/>
      <c r="FV19" s="363"/>
      <c r="FW19" s="363"/>
      <c r="FX19" s="363"/>
      <c r="FY19" s="363"/>
      <c r="FZ19" s="363"/>
      <c r="GA19" s="363"/>
      <c r="GB19" s="363"/>
      <c r="GC19" s="363"/>
      <c r="GD19" s="363"/>
      <c r="GE19" s="363"/>
      <c r="GF19" s="363"/>
      <c r="GG19" s="363"/>
      <c r="GH19" s="363"/>
      <c r="GI19" s="363"/>
      <c r="GJ19" s="363"/>
      <c r="GK19" s="363"/>
      <c r="GL19" s="363"/>
      <c r="GM19" s="363"/>
      <c r="GN19" s="363"/>
      <c r="GO19" s="363"/>
      <c r="GP19" s="363"/>
      <c r="GQ19" s="363"/>
      <c r="GR19" s="363"/>
      <c r="GS19" s="363"/>
      <c r="GT19" s="363"/>
      <c r="GU19" s="363"/>
      <c r="GV19" s="363"/>
      <c r="GW19" s="363"/>
      <c r="GX19" s="363"/>
      <c r="GY19" s="363"/>
      <c r="GZ19" s="363"/>
      <c r="HA19" s="363"/>
      <c r="HB19" s="363"/>
      <c r="HC19" s="363"/>
      <c r="HD19" s="363"/>
      <c r="HE19" s="363"/>
      <c r="HF19" s="363"/>
      <c r="HG19" s="363"/>
      <c r="HH19" s="363"/>
      <c r="HI19" s="363"/>
      <c r="HJ19" s="363"/>
      <c r="HK19" s="363"/>
      <c r="HL19" s="363"/>
      <c r="HM19" s="363"/>
      <c r="HN19" s="363"/>
      <c r="HO19" s="363"/>
      <c r="HP19" s="363"/>
      <c r="HQ19" s="363"/>
      <c r="HR19" s="363"/>
      <c r="HS19" s="363"/>
      <c r="HT19" s="363"/>
      <c r="HU19" s="363"/>
      <c r="HV19" s="363"/>
      <c r="HW19" s="363"/>
      <c r="HX19" s="363"/>
      <c r="HY19" s="363"/>
      <c r="HZ19" s="363"/>
      <c r="IA19" s="363"/>
      <c r="IB19" s="363"/>
      <c r="IC19" s="363"/>
      <c r="ID19" s="363"/>
      <c r="IE19" s="363"/>
      <c r="IF19" s="363"/>
      <c r="IG19" s="363"/>
      <c r="IH19" s="363"/>
      <c r="II19" s="363"/>
      <c r="IJ19" s="363"/>
      <c r="IK19" s="363"/>
      <c r="IL19" s="363"/>
      <c r="IM19" s="363"/>
      <c r="IN19" s="363"/>
      <c r="IO19" s="363"/>
      <c r="IP19" s="363"/>
      <c r="IQ19" s="363"/>
      <c r="IR19" s="363"/>
      <c r="IS19" s="363"/>
      <c r="IT19" s="363"/>
      <c r="IU19" s="363"/>
    </row>
    <row r="20" spans="1:255" s="20" customFormat="1" x14ac:dyDescent="0.2">
      <c r="A20" s="488"/>
      <c r="B20" s="488"/>
      <c r="C20" s="488"/>
      <c r="D20" s="488"/>
      <c r="E20" s="488"/>
      <c r="F20" s="488"/>
      <c r="G20" s="488"/>
      <c r="H20" s="488"/>
      <c r="I20" s="365" t="s">
        <v>38</v>
      </c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5"/>
      <c r="AN20" s="365"/>
      <c r="AO20" s="365"/>
      <c r="AP20" s="488"/>
      <c r="AQ20" s="488"/>
      <c r="AR20" s="488"/>
      <c r="AS20" s="488"/>
      <c r="AT20" s="488"/>
      <c r="AU20" s="488"/>
      <c r="AV20" s="488"/>
      <c r="AW20" s="488"/>
      <c r="AX20" s="488"/>
      <c r="AY20" s="488"/>
      <c r="AZ20" s="488"/>
      <c r="BA20" s="488"/>
      <c r="BB20" s="488"/>
      <c r="BC20" s="488"/>
      <c r="BD20" s="488"/>
      <c r="BE20" s="488"/>
      <c r="BF20" s="362"/>
      <c r="BG20" s="362"/>
      <c r="BH20" s="362"/>
      <c r="BI20" s="362"/>
      <c r="BJ20" s="362"/>
      <c r="BK20" s="362"/>
      <c r="BL20" s="362"/>
      <c r="BM20" s="362"/>
      <c r="BN20" s="362"/>
      <c r="BO20" s="362"/>
      <c r="BP20" s="362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  <c r="CA20" s="362"/>
      <c r="CB20" s="368"/>
      <c r="CC20" s="368"/>
      <c r="CD20" s="368"/>
      <c r="CE20" s="368"/>
      <c r="CF20" s="368"/>
      <c r="CG20" s="368"/>
      <c r="CH20" s="368"/>
      <c r="CI20" s="368"/>
      <c r="CJ20" s="368"/>
      <c r="CK20" s="368"/>
      <c r="CL20" s="368"/>
      <c r="CM20" s="368"/>
      <c r="CN20" s="368"/>
      <c r="CO20" s="368"/>
      <c r="CP20" s="368"/>
      <c r="CQ20" s="368"/>
      <c r="CR20" s="368"/>
      <c r="CS20" s="368"/>
      <c r="CT20" s="368"/>
      <c r="CU20" s="368"/>
      <c r="CV20" s="368"/>
      <c r="CW20" s="368"/>
      <c r="CX20" s="362"/>
      <c r="CY20" s="362"/>
      <c r="CZ20" s="362"/>
      <c r="DA20" s="362"/>
      <c r="DB20" s="362"/>
      <c r="DC20" s="362"/>
      <c r="DD20" s="362"/>
      <c r="DE20" s="362"/>
      <c r="DF20" s="362"/>
      <c r="DG20" s="362"/>
      <c r="DH20" s="362"/>
      <c r="DI20" s="362"/>
      <c r="DJ20" s="362"/>
      <c r="DK20" s="362"/>
      <c r="DL20" s="362"/>
      <c r="DM20" s="362"/>
      <c r="DN20" s="362"/>
      <c r="DO20" s="362"/>
      <c r="DP20" s="362"/>
      <c r="DQ20" s="362"/>
      <c r="DR20" s="362"/>
      <c r="DS20" s="362"/>
      <c r="DT20" s="362"/>
      <c r="DU20" s="362"/>
      <c r="DV20" s="362"/>
      <c r="DW20" s="362"/>
      <c r="DX20" s="362"/>
      <c r="DY20" s="362"/>
      <c r="DZ20" s="362"/>
      <c r="EA20" s="362"/>
      <c r="EB20" s="362"/>
      <c r="EC20" s="362"/>
      <c r="ED20" s="362"/>
      <c r="EE20" s="362"/>
      <c r="EF20" s="362"/>
      <c r="EG20" s="362"/>
      <c r="EH20" s="362"/>
      <c r="EI20" s="362"/>
      <c r="EJ20" s="362"/>
      <c r="EK20" s="362"/>
      <c r="EL20" s="362"/>
      <c r="EM20" s="362"/>
      <c r="EN20" s="362"/>
      <c r="EO20" s="362"/>
      <c r="EP20" s="363"/>
      <c r="EQ20" s="363"/>
      <c r="ER20" s="363"/>
      <c r="ES20" s="363"/>
      <c r="ET20" s="363"/>
      <c r="EU20" s="363"/>
      <c r="EV20" s="363"/>
      <c r="EW20" s="363"/>
      <c r="EX20" s="363"/>
      <c r="EY20" s="363"/>
      <c r="EZ20" s="363"/>
      <c r="FA20" s="363"/>
      <c r="FB20" s="363"/>
      <c r="FC20" s="363"/>
      <c r="FD20" s="363"/>
      <c r="FE20" s="363"/>
      <c r="FF20" s="363"/>
      <c r="FG20" s="363"/>
      <c r="FH20" s="363"/>
      <c r="FI20" s="363"/>
      <c r="FJ20" s="363"/>
      <c r="FK20" s="363"/>
      <c r="FL20" s="363"/>
      <c r="FM20" s="363"/>
      <c r="FN20" s="363"/>
      <c r="FO20" s="363"/>
      <c r="FP20" s="363"/>
      <c r="FQ20" s="363"/>
      <c r="FR20" s="363"/>
      <c r="FS20" s="363"/>
      <c r="FT20" s="363"/>
      <c r="FU20" s="363"/>
      <c r="FV20" s="363"/>
      <c r="FW20" s="363"/>
      <c r="FX20" s="363"/>
      <c r="FY20" s="363"/>
      <c r="FZ20" s="363"/>
      <c r="GA20" s="363"/>
      <c r="GB20" s="363"/>
      <c r="GC20" s="363"/>
      <c r="GD20" s="363"/>
      <c r="GE20" s="363"/>
      <c r="GF20" s="363"/>
      <c r="GG20" s="363"/>
      <c r="GH20" s="363"/>
      <c r="GI20" s="363"/>
      <c r="GJ20" s="363"/>
      <c r="GK20" s="363"/>
      <c r="GL20" s="363"/>
      <c r="GM20" s="363"/>
      <c r="GN20" s="363"/>
      <c r="GO20" s="363"/>
      <c r="GP20" s="363"/>
      <c r="GQ20" s="363"/>
      <c r="GR20" s="363"/>
      <c r="GS20" s="363"/>
      <c r="GT20" s="363"/>
      <c r="GU20" s="363"/>
      <c r="GV20" s="363"/>
      <c r="GW20" s="363"/>
      <c r="GX20" s="363"/>
      <c r="GY20" s="363"/>
      <c r="GZ20" s="363"/>
      <c r="HA20" s="363"/>
      <c r="HB20" s="363"/>
      <c r="HC20" s="363"/>
      <c r="HD20" s="363"/>
      <c r="HE20" s="363"/>
      <c r="HF20" s="363"/>
      <c r="HG20" s="363"/>
      <c r="HH20" s="363"/>
      <c r="HI20" s="363"/>
      <c r="HJ20" s="363"/>
      <c r="HK20" s="363"/>
      <c r="HL20" s="363"/>
      <c r="HM20" s="363"/>
      <c r="HN20" s="363"/>
      <c r="HO20" s="363"/>
      <c r="HP20" s="363"/>
      <c r="HQ20" s="363"/>
      <c r="HR20" s="363"/>
      <c r="HS20" s="363"/>
      <c r="HT20" s="363"/>
      <c r="HU20" s="363"/>
      <c r="HV20" s="363"/>
      <c r="HW20" s="363"/>
      <c r="HX20" s="363"/>
      <c r="HY20" s="363"/>
      <c r="HZ20" s="363"/>
      <c r="IA20" s="363"/>
      <c r="IB20" s="363"/>
      <c r="IC20" s="363"/>
      <c r="ID20" s="363"/>
      <c r="IE20" s="363"/>
      <c r="IF20" s="363"/>
      <c r="IG20" s="363"/>
      <c r="IH20" s="363"/>
      <c r="II20" s="363"/>
      <c r="IJ20" s="363"/>
      <c r="IK20" s="363"/>
      <c r="IL20" s="363"/>
      <c r="IM20" s="363"/>
      <c r="IN20" s="363"/>
      <c r="IO20" s="363"/>
      <c r="IP20" s="363"/>
      <c r="IQ20" s="363"/>
      <c r="IR20" s="363"/>
      <c r="IS20" s="363"/>
      <c r="IT20" s="363"/>
      <c r="IU20" s="363"/>
    </row>
    <row r="21" spans="1:255" s="20" customFormat="1" x14ac:dyDescent="0.2">
      <c r="A21" s="488" t="s">
        <v>39</v>
      </c>
      <c r="B21" s="488"/>
      <c r="C21" s="488"/>
      <c r="D21" s="488"/>
      <c r="E21" s="488"/>
      <c r="F21" s="488"/>
      <c r="G21" s="488"/>
      <c r="H21" s="488"/>
      <c r="I21" s="365" t="s">
        <v>40</v>
      </c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365"/>
      <c r="AI21" s="365"/>
      <c r="AJ21" s="365"/>
      <c r="AK21" s="365"/>
      <c r="AL21" s="365"/>
      <c r="AM21" s="365"/>
      <c r="AN21" s="365"/>
      <c r="AO21" s="365"/>
      <c r="AP21" s="488" t="s">
        <v>41</v>
      </c>
      <c r="AQ21" s="488"/>
      <c r="AR21" s="488"/>
      <c r="AS21" s="488"/>
      <c r="AT21" s="488"/>
      <c r="AU21" s="488"/>
      <c r="AV21" s="488"/>
      <c r="AW21" s="488"/>
      <c r="AX21" s="488"/>
      <c r="AY21" s="488"/>
      <c r="AZ21" s="488"/>
      <c r="BA21" s="488"/>
      <c r="BB21" s="488"/>
      <c r="BC21" s="488"/>
      <c r="BD21" s="488"/>
      <c r="BE21" s="488"/>
      <c r="BF21" s="362" t="s">
        <v>23</v>
      </c>
      <c r="BG21" s="362"/>
      <c r="BH21" s="362"/>
      <c r="BI21" s="362"/>
      <c r="BJ21" s="362"/>
      <c r="BK21" s="362"/>
      <c r="BL21" s="362"/>
      <c r="BM21" s="362"/>
      <c r="BN21" s="362"/>
      <c r="BO21" s="362"/>
      <c r="BP21" s="362"/>
      <c r="BQ21" s="362"/>
      <c r="BR21" s="362"/>
      <c r="BS21" s="362"/>
      <c r="BT21" s="362"/>
      <c r="BU21" s="362"/>
      <c r="BV21" s="362"/>
      <c r="BW21" s="362"/>
      <c r="BX21" s="362"/>
      <c r="BY21" s="362"/>
      <c r="BZ21" s="362"/>
      <c r="CA21" s="362"/>
      <c r="CB21" s="368" t="s">
        <v>23</v>
      </c>
      <c r="CC21" s="368"/>
      <c r="CD21" s="368"/>
      <c r="CE21" s="368"/>
      <c r="CF21" s="368"/>
      <c r="CG21" s="368"/>
      <c r="CH21" s="368"/>
      <c r="CI21" s="368"/>
      <c r="CJ21" s="368"/>
      <c r="CK21" s="368"/>
      <c r="CL21" s="368"/>
      <c r="CM21" s="368"/>
      <c r="CN21" s="368"/>
      <c r="CO21" s="368"/>
      <c r="CP21" s="368"/>
      <c r="CQ21" s="368"/>
      <c r="CR21" s="368"/>
      <c r="CS21" s="368"/>
      <c r="CT21" s="368"/>
      <c r="CU21" s="368"/>
      <c r="CV21" s="368"/>
      <c r="CW21" s="368"/>
      <c r="CX21" s="362" t="s">
        <v>23</v>
      </c>
      <c r="CY21" s="362"/>
      <c r="CZ21" s="362"/>
      <c r="DA21" s="362"/>
      <c r="DB21" s="362"/>
      <c r="DC21" s="362"/>
      <c r="DD21" s="362"/>
      <c r="DE21" s="362"/>
      <c r="DF21" s="362"/>
      <c r="DG21" s="362"/>
      <c r="DH21" s="362"/>
      <c r="DI21" s="362"/>
      <c r="DJ21" s="362"/>
      <c r="DK21" s="362"/>
      <c r="DL21" s="362"/>
      <c r="DM21" s="362"/>
      <c r="DN21" s="362"/>
      <c r="DO21" s="362"/>
      <c r="DP21" s="362"/>
      <c r="DQ21" s="362"/>
      <c r="DR21" s="362"/>
      <c r="DS21" s="362"/>
      <c r="DT21" s="362" t="s">
        <v>23</v>
      </c>
      <c r="DU21" s="362"/>
      <c r="DV21" s="362"/>
      <c r="DW21" s="362"/>
      <c r="DX21" s="362"/>
      <c r="DY21" s="362"/>
      <c r="DZ21" s="362"/>
      <c r="EA21" s="362"/>
      <c r="EB21" s="362"/>
      <c r="EC21" s="362"/>
      <c r="ED21" s="362"/>
      <c r="EE21" s="362"/>
      <c r="EF21" s="362"/>
      <c r="EG21" s="362"/>
      <c r="EH21" s="362"/>
      <c r="EI21" s="362"/>
      <c r="EJ21" s="362"/>
      <c r="EK21" s="362"/>
      <c r="EL21" s="362"/>
      <c r="EM21" s="362"/>
      <c r="EN21" s="362"/>
      <c r="EO21" s="362"/>
      <c r="EP21" s="363"/>
      <c r="EQ21" s="363"/>
      <c r="ER21" s="363"/>
      <c r="ES21" s="363"/>
      <c r="ET21" s="363"/>
      <c r="EU21" s="363"/>
      <c r="EV21" s="363"/>
      <c r="EW21" s="363"/>
      <c r="EX21" s="363"/>
      <c r="EY21" s="363"/>
      <c r="EZ21" s="363"/>
      <c r="FA21" s="363"/>
      <c r="FB21" s="363"/>
      <c r="FC21" s="363"/>
      <c r="FD21" s="363"/>
      <c r="FE21" s="363"/>
      <c r="FF21" s="363"/>
      <c r="FG21" s="363"/>
      <c r="FH21" s="363"/>
      <c r="FI21" s="363"/>
      <c r="FJ21" s="363"/>
      <c r="FK21" s="363"/>
      <c r="FL21" s="363"/>
      <c r="FM21" s="363"/>
      <c r="FN21" s="363"/>
      <c r="FO21" s="363"/>
      <c r="FP21" s="363"/>
      <c r="FQ21" s="363"/>
      <c r="FR21" s="363"/>
      <c r="FS21" s="363"/>
      <c r="FT21" s="363"/>
      <c r="FU21" s="363"/>
      <c r="FV21" s="363"/>
      <c r="FW21" s="363"/>
      <c r="FX21" s="363"/>
      <c r="FY21" s="363"/>
      <c r="FZ21" s="363"/>
      <c r="GA21" s="363"/>
      <c r="GB21" s="363"/>
      <c r="GC21" s="363"/>
      <c r="GD21" s="363"/>
      <c r="GE21" s="363"/>
      <c r="GF21" s="363"/>
      <c r="GG21" s="363"/>
      <c r="GH21" s="363"/>
      <c r="GI21" s="363"/>
      <c r="GJ21" s="363"/>
      <c r="GK21" s="363"/>
      <c r="GL21" s="363"/>
      <c r="GM21" s="363"/>
      <c r="GN21" s="363"/>
      <c r="GO21" s="363"/>
      <c r="GP21" s="363"/>
      <c r="GQ21" s="363"/>
      <c r="GR21" s="363"/>
      <c r="GS21" s="363"/>
      <c r="GT21" s="363"/>
      <c r="GU21" s="363"/>
      <c r="GV21" s="363"/>
      <c r="GW21" s="363"/>
      <c r="GX21" s="363"/>
      <c r="GY21" s="363"/>
      <c r="GZ21" s="363"/>
      <c r="HA21" s="363"/>
      <c r="HB21" s="363"/>
      <c r="HC21" s="363"/>
      <c r="HD21" s="363"/>
      <c r="HE21" s="363"/>
      <c r="HF21" s="363"/>
      <c r="HG21" s="363"/>
      <c r="HH21" s="363"/>
      <c r="HI21" s="363"/>
      <c r="HJ21" s="363"/>
      <c r="HK21" s="363"/>
      <c r="HL21" s="363"/>
      <c r="HM21" s="363"/>
      <c r="HN21" s="363"/>
      <c r="HO21" s="363"/>
      <c r="HP21" s="363"/>
      <c r="HQ21" s="363"/>
      <c r="HR21" s="363"/>
      <c r="HS21" s="363"/>
      <c r="HT21" s="363"/>
      <c r="HU21" s="363"/>
      <c r="HV21" s="363"/>
      <c r="HW21" s="363"/>
      <c r="HX21" s="363"/>
      <c r="HY21" s="363"/>
      <c r="HZ21" s="363"/>
      <c r="IA21" s="363"/>
      <c r="IB21" s="363"/>
      <c r="IC21" s="363"/>
      <c r="ID21" s="363"/>
      <c r="IE21" s="363"/>
      <c r="IF21" s="363"/>
      <c r="IG21" s="363"/>
      <c r="IH21" s="363"/>
      <c r="II21" s="363"/>
      <c r="IJ21" s="363"/>
      <c r="IK21" s="363"/>
      <c r="IL21" s="363"/>
      <c r="IM21" s="363"/>
      <c r="IN21" s="363"/>
      <c r="IO21" s="363"/>
      <c r="IP21" s="363"/>
      <c r="IQ21" s="363"/>
      <c r="IR21" s="363"/>
      <c r="IS21" s="363"/>
      <c r="IT21" s="363"/>
      <c r="IU21" s="363"/>
    </row>
    <row r="22" spans="1:255" s="20" customFormat="1" x14ac:dyDescent="0.2">
      <c r="A22" s="488"/>
      <c r="B22" s="488"/>
      <c r="C22" s="488"/>
      <c r="D22" s="488"/>
      <c r="E22" s="488"/>
      <c r="F22" s="488"/>
      <c r="G22" s="488"/>
      <c r="H22" s="488"/>
      <c r="I22" s="365" t="s">
        <v>42</v>
      </c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L22" s="365"/>
      <c r="AM22" s="365"/>
      <c r="AN22" s="365"/>
      <c r="AO22" s="365"/>
      <c r="AP22" s="488"/>
      <c r="AQ22" s="488"/>
      <c r="AR22" s="488"/>
      <c r="AS22" s="488"/>
      <c r="AT22" s="488"/>
      <c r="AU22" s="488"/>
      <c r="AV22" s="488"/>
      <c r="AW22" s="488"/>
      <c r="AX22" s="488"/>
      <c r="AY22" s="488"/>
      <c r="AZ22" s="488"/>
      <c r="BA22" s="488"/>
      <c r="BB22" s="488"/>
      <c r="BC22" s="488"/>
      <c r="BD22" s="488"/>
      <c r="BE22" s="488"/>
      <c r="BF22" s="362"/>
      <c r="BG22" s="362"/>
      <c r="BH22" s="362"/>
      <c r="BI22" s="362"/>
      <c r="BJ22" s="362"/>
      <c r="BK22" s="362"/>
      <c r="BL22" s="362"/>
      <c r="BM22" s="362"/>
      <c r="BN22" s="362"/>
      <c r="BO22" s="362"/>
      <c r="BP22" s="362"/>
      <c r="BQ22" s="362"/>
      <c r="BR22" s="362"/>
      <c r="BS22" s="362"/>
      <c r="BT22" s="362"/>
      <c r="BU22" s="362"/>
      <c r="BV22" s="362"/>
      <c r="BW22" s="362"/>
      <c r="BX22" s="362"/>
      <c r="BY22" s="362"/>
      <c r="BZ22" s="362"/>
      <c r="CA22" s="362"/>
      <c r="CB22" s="368"/>
      <c r="CC22" s="368"/>
      <c r="CD22" s="368"/>
      <c r="CE22" s="368"/>
      <c r="CF22" s="368"/>
      <c r="CG22" s="368"/>
      <c r="CH22" s="368"/>
      <c r="CI22" s="368"/>
      <c r="CJ22" s="368"/>
      <c r="CK22" s="368"/>
      <c r="CL22" s="368"/>
      <c r="CM22" s="368"/>
      <c r="CN22" s="368"/>
      <c r="CO22" s="368"/>
      <c r="CP22" s="368"/>
      <c r="CQ22" s="368"/>
      <c r="CR22" s="368"/>
      <c r="CS22" s="368"/>
      <c r="CT22" s="368"/>
      <c r="CU22" s="368"/>
      <c r="CV22" s="368"/>
      <c r="CW22" s="368"/>
      <c r="CX22" s="362"/>
      <c r="CY22" s="362"/>
      <c r="CZ22" s="362"/>
      <c r="DA22" s="362"/>
      <c r="DB22" s="362"/>
      <c r="DC22" s="362"/>
      <c r="DD22" s="362"/>
      <c r="DE22" s="362"/>
      <c r="DF22" s="362"/>
      <c r="DG22" s="362"/>
      <c r="DH22" s="362"/>
      <c r="DI22" s="362"/>
      <c r="DJ22" s="362"/>
      <c r="DK22" s="362"/>
      <c r="DL22" s="362"/>
      <c r="DM22" s="362"/>
      <c r="DN22" s="362"/>
      <c r="DO22" s="362"/>
      <c r="DP22" s="362"/>
      <c r="DQ22" s="362"/>
      <c r="DR22" s="362"/>
      <c r="DS22" s="362"/>
      <c r="DT22" s="362"/>
      <c r="DU22" s="362"/>
      <c r="DV22" s="362"/>
      <c r="DW22" s="362"/>
      <c r="DX22" s="362"/>
      <c r="DY22" s="362"/>
      <c r="DZ22" s="362"/>
      <c r="EA22" s="362"/>
      <c r="EB22" s="362"/>
      <c r="EC22" s="362"/>
      <c r="ED22" s="362"/>
      <c r="EE22" s="362"/>
      <c r="EF22" s="362"/>
      <c r="EG22" s="362"/>
      <c r="EH22" s="362"/>
      <c r="EI22" s="362"/>
      <c r="EJ22" s="362"/>
      <c r="EK22" s="362"/>
      <c r="EL22" s="362"/>
      <c r="EM22" s="362"/>
      <c r="EN22" s="362"/>
      <c r="EO22" s="362"/>
      <c r="EP22" s="363"/>
      <c r="EQ22" s="363"/>
      <c r="ER22" s="363"/>
      <c r="ES22" s="363"/>
      <c r="ET22" s="363"/>
      <c r="EU22" s="363"/>
      <c r="EV22" s="363"/>
      <c r="EW22" s="363"/>
      <c r="EX22" s="363"/>
      <c r="EY22" s="363"/>
      <c r="EZ22" s="363"/>
      <c r="FA22" s="363"/>
      <c r="FB22" s="363"/>
      <c r="FC22" s="363"/>
      <c r="FD22" s="363"/>
      <c r="FE22" s="363"/>
      <c r="FF22" s="363"/>
      <c r="FG22" s="363"/>
      <c r="FH22" s="363"/>
      <c r="FI22" s="363"/>
      <c r="FJ22" s="363"/>
      <c r="FK22" s="363"/>
      <c r="FL22" s="363"/>
      <c r="FM22" s="363"/>
      <c r="FN22" s="363"/>
      <c r="FO22" s="363"/>
      <c r="FP22" s="363"/>
      <c r="FQ22" s="363"/>
      <c r="FR22" s="363"/>
      <c r="FS22" s="363"/>
      <c r="FT22" s="363"/>
      <c r="FU22" s="363"/>
      <c r="FV22" s="363"/>
      <c r="FW22" s="363"/>
      <c r="FX22" s="363"/>
      <c r="FY22" s="363"/>
      <c r="FZ22" s="363"/>
      <c r="GA22" s="363"/>
      <c r="GB22" s="363"/>
      <c r="GC22" s="363"/>
      <c r="GD22" s="363"/>
      <c r="GE22" s="363"/>
      <c r="GF22" s="363"/>
      <c r="GG22" s="363"/>
      <c r="GH22" s="363"/>
      <c r="GI22" s="363"/>
      <c r="GJ22" s="363"/>
      <c r="GK22" s="363"/>
      <c r="GL22" s="363"/>
      <c r="GM22" s="363"/>
      <c r="GN22" s="363"/>
      <c r="GO22" s="363"/>
      <c r="GP22" s="363"/>
      <c r="GQ22" s="363"/>
      <c r="GR22" s="363"/>
      <c r="GS22" s="363"/>
      <c r="GT22" s="363"/>
      <c r="GU22" s="363"/>
      <c r="GV22" s="363"/>
      <c r="GW22" s="363"/>
      <c r="GX22" s="363"/>
      <c r="GY22" s="363"/>
      <c r="GZ22" s="363"/>
      <c r="HA22" s="363"/>
      <c r="HB22" s="363"/>
      <c r="HC22" s="363"/>
      <c r="HD22" s="363"/>
      <c r="HE22" s="363"/>
      <c r="HF22" s="363"/>
      <c r="HG22" s="363"/>
      <c r="HH22" s="363"/>
      <c r="HI22" s="363"/>
      <c r="HJ22" s="363"/>
      <c r="HK22" s="363"/>
      <c r="HL22" s="363"/>
      <c r="HM22" s="363"/>
      <c r="HN22" s="363"/>
      <c r="HO22" s="363"/>
      <c r="HP22" s="363"/>
      <c r="HQ22" s="363"/>
      <c r="HR22" s="363"/>
      <c r="HS22" s="363"/>
      <c r="HT22" s="363"/>
      <c r="HU22" s="363"/>
      <c r="HV22" s="363"/>
      <c r="HW22" s="363"/>
      <c r="HX22" s="363"/>
      <c r="HY22" s="363"/>
      <c r="HZ22" s="363"/>
      <c r="IA22" s="363"/>
      <c r="IB22" s="363"/>
      <c r="IC22" s="363"/>
      <c r="ID22" s="363"/>
      <c r="IE22" s="363"/>
      <c r="IF22" s="363"/>
      <c r="IG22" s="363"/>
      <c r="IH22" s="363"/>
      <c r="II22" s="363"/>
      <c r="IJ22" s="363"/>
      <c r="IK22" s="363"/>
      <c r="IL22" s="363"/>
      <c r="IM22" s="363"/>
      <c r="IN22" s="363"/>
      <c r="IO22" s="363"/>
      <c r="IP22" s="363"/>
      <c r="IQ22" s="363"/>
      <c r="IR22" s="363"/>
      <c r="IS22" s="363"/>
      <c r="IT22" s="363"/>
      <c r="IU22" s="363"/>
    </row>
    <row r="23" spans="1:255" s="20" customFormat="1" x14ac:dyDescent="0.2">
      <c r="A23" s="488"/>
      <c r="B23" s="488"/>
      <c r="C23" s="488"/>
      <c r="D23" s="488"/>
      <c r="E23" s="488"/>
      <c r="F23" s="488"/>
      <c r="G23" s="488"/>
      <c r="H23" s="488"/>
      <c r="I23" s="365" t="s">
        <v>43</v>
      </c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365"/>
      <c r="AP23" s="488"/>
      <c r="AQ23" s="488"/>
      <c r="AR23" s="488"/>
      <c r="AS23" s="488"/>
      <c r="AT23" s="488"/>
      <c r="AU23" s="488"/>
      <c r="AV23" s="488"/>
      <c r="AW23" s="488"/>
      <c r="AX23" s="488"/>
      <c r="AY23" s="488"/>
      <c r="AZ23" s="488"/>
      <c r="BA23" s="488"/>
      <c r="BB23" s="488"/>
      <c r="BC23" s="488"/>
      <c r="BD23" s="488"/>
      <c r="BE23" s="488"/>
      <c r="BF23" s="362"/>
      <c r="BG23" s="362"/>
      <c r="BH23" s="362"/>
      <c r="BI23" s="362"/>
      <c r="BJ23" s="362"/>
      <c r="BK23" s="362"/>
      <c r="BL23" s="362"/>
      <c r="BM23" s="362"/>
      <c r="BN23" s="362"/>
      <c r="BO23" s="362"/>
      <c r="BP23" s="362"/>
      <c r="BQ23" s="362"/>
      <c r="BR23" s="362"/>
      <c r="BS23" s="362"/>
      <c r="BT23" s="362"/>
      <c r="BU23" s="362"/>
      <c r="BV23" s="362"/>
      <c r="BW23" s="362"/>
      <c r="BX23" s="362"/>
      <c r="BY23" s="362"/>
      <c r="BZ23" s="362"/>
      <c r="CA23" s="362"/>
      <c r="CB23" s="368"/>
      <c r="CC23" s="368"/>
      <c r="CD23" s="368"/>
      <c r="CE23" s="368"/>
      <c r="CF23" s="368"/>
      <c r="CG23" s="368"/>
      <c r="CH23" s="368"/>
      <c r="CI23" s="368"/>
      <c r="CJ23" s="368"/>
      <c r="CK23" s="368"/>
      <c r="CL23" s="368"/>
      <c r="CM23" s="368"/>
      <c r="CN23" s="368"/>
      <c r="CO23" s="368"/>
      <c r="CP23" s="368"/>
      <c r="CQ23" s="368"/>
      <c r="CR23" s="368"/>
      <c r="CS23" s="368"/>
      <c r="CT23" s="368"/>
      <c r="CU23" s="368"/>
      <c r="CV23" s="368"/>
      <c r="CW23" s="368"/>
      <c r="CX23" s="362"/>
      <c r="CY23" s="362"/>
      <c r="CZ23" s="362"/>
      <c r="DA23" s="362"/>
      <c r="DB23" s="362"/>
      <c r="DC23" s="362"/>
      <c r="DD23" s="362"/>
      <c r="DE23" s="362"/>
      <c r="DF23" s="362"/>
      <c r="DG23" s="362"/>
      <c r="DH23" s="362"/>
      <c r="DI23" s="362"/>
      <c r="DJ23" s="362"/>
      <c r="DK23" s="362"/>
      <c r="DL23" s="362"/>
      <c r="DM23" s="362"/>
      <c r="DN23" s="362"/>
      <c r="DO23" s="362"/>
      <c r="DP23" s="362"/>
      <c r="DQ23" s="362"/>
      <c r="DR23" s="362"/>
      <c r="DS23" s="362"/>
      <c r="DT23" s="362"/>
      <c r="DU23" s="362"/>
      <c r="DV23" s="362"/>
      <c r="DW23" s="362"/>
      <c r="DX23" s="362"/>
      <c r="DY23" s="362"/>
      <c r="DZ23" s="362"/>
      <c r="EA23" s="362"/>
      <c r="EB23" s="362"/>
      <c r="EC23" s="362"/>
      <c r="ED23" s="362"/>
      <c r="EE23" s="362"/>
      <c r="EF23" s="362"/>
      <c r="EG23" s="362"/>
      <c r="EH23" s="362"/>
      <c r="EI23" s="362"/>
      <c r="EJ23" s="362"/>
      <c r="EK23" s="362"/>
      <c r="EL23" s="362"/>
      <c r="EM23" s="362"/>
      <c r="EN23" s="362"/>
      <c r="EO23" s="362"/>
      <c r="EP23" s="363"/>
      <c r="EQ23" s="363"/>
      <c r="ER23" s="363"/>
      <c r="ES23" s="363"/>
      <c r="ET23" s="363"/>
      <c r="EU23" s="363"/>
      <c r="EV23" s="363"/>
      <c r="EW23" s="363"/>
      <c r="EX23" s="363"/>
      <c r="EY23" s="363"/>
      <c r="EZ23" s="363"/>
      <c r="FA23" s="363"/>
      <c r="FB23" s="363"/>
      <c r="FC23" s="363"/>
      <c r="FD23" s="363"/>
      <c r="FE23" s="363"/>
      <c r="FF23" s="363"/>
      <c r="FG23" s="363"/>
      <c r="FH23" s="363"/>
      <c r="FI23" s="363"/>
      <c r="FJ23" s="363"/>
      <c r="FK23" s="363"/>
      <c r="FL23" s="363"/>
      <c r="FM23" s="363"/>
      <c r="FN23" s="363"/>
      <c r="FO23" s="363"/>
      <c r="FP23" s="363"/>
      <c r="FQ23" s="363"/>
      <c r="FR23" s="363"/>
      <c r="FS23" s="363"/>
      <c r="FT23" s="363"/>
      <c r="FU23" s="363"/>
      <c r="FV23" s="363"/>
      <c r="FW23" s="363"/>
      <c r="FX23" s="363"/>
      <c r="FY23" s="363"/>
      <c r="FZ23" s="363"/>
      <c r="GA23" s="363"/>
      <c r="GB23" s="363"/>
      <c r="GC23" s="363"/>
      <c r="GD23" s="363"/>
      <c r="GE23" s="363"/>
      <c r="GF23" s="363"/>
      <c r="GG23" s="363"/>
      <c r="GH23" s="363"/>
      <c r="GI23" s="363"/>
      <c r="GJ23" s="363"/>
      <c r="GK23" s="363"/>
      <c r="GL23" s="363"/>
      <c r="GM23" s="363"/>
      <c r="GN23" s="363"/>
      <c r="GO23" s="363"/>
      <c r="GP23" s="363"/>
      <c r="GQ23" s="363"/>
      <c r="GR23" s="363"/>
      <c r="GS23" s="363"/>
      <c r="GT23" s="363"/>
      <c r="GU23" s="363"/>
      <c r="GV23" s="363"/>
      <c r="GW23" s="363"/>
      <c r="GX23" s="363"/>
      <c r="GY23" s="363"/>
      <c r="GZ23" s="363"/>
      <c r="HA23" s="363"/>
      <c r="HB23" s="363"/>
      <c r="HC23" s="363"/>
      <c r="HD23" s="363"/>
      <c r="HE23" s="363"/>
      <c r="HF23" s="363"/>
      <c r="HG23" s="363"/>
      <c r="HH23" s="363"/>
      <c r="HI23" s="363"/>
      <c r="HJ23" s="363"/>
      <c r="HK23" s="363"/>
      <c r="HL23" s="363"/>
      <c r="HM23" s="363"/>
      <c r="HN23" s="363"/>
      <c r="HO23" s="363"/>
      <c r="HP23" s="363"/>
      <c r="HQ23" s="363"/>
      <c r="HR23" s="363"/>
      <c r="HS23" s="363"/>
      <c r="HT23" s="363"/>
      <c r="HU23" s="363"/>
      <c r="HV23" s="363"/>
      <c r="HW23" s="363"/>
      <c r="HX23" s="363"/>
      <c r="HY23" s="363"/>
      <c r="HZ23" s="363"/>
      <c r="IA23" s="363"/>
      <c r="IB23" s="363"/>
      <c r="IC23" s="363"/>
      <c r="ID23" s="363"/>
      <c r="IE23" s="363"/>
      <c r="IF23" s="363"/>
      <c r="IG23" s="363"/>
      <c r="IH23" s="363"/>
      <c r="II23" s="363"/>
      <c r="IJ23" s="363"/>
      <c r="IK23" s="363"/>
      <c r="IL23" s="363"/>
      <c r="IM23" s="363"/>
      <c r="IN23" s="363"/>
      <c r="IO23" s="363"/>
      <c r="IP23" s="363"/>
      <c r="IQ23" s="363"/>
      <c r="IR23" s="363"/>
      <c r="IS23" s="363"/>
      <c r="IT23" s="363"/>
      <c r="IU23" s="363"/>
    </row>
    <row r="24" spans="1:255" s="20" customFormat="1" x14ac:dyDescent="0.2">
      <c r="A24" s="488"/>
      <c r="B24" s="488"/>
      <c r="C24" s="488"/>
      <c r="D24" s="488"/>
      <c r="E24" s="488"/>
      <c r="F24" s="488"/>
      <c r="G24" s="488"/>
      <c r="H24" s="488"/>
      <c r="I24" s="365" t="s">
        <v>44</v>
      </c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  <c r="AO24" s="365"/>
      <c r="AP24" s="488"/>
      <c r="AQ24" s="488"/>
      <c r="AR24" s="488"/>
      <c r="AS24" s="488"/>
      <c r="AT24" s="488"/>
      <c r="AU24" s="488"/>
      <c r="AV24" s="488"/>
      <c r="AW24" s="488"/>
      <c r="AX24" s="488"/>
      <c r="AY24" s="488"/>
      <c r="AZ24" s="488"/>
      <c r="BA24" s="488"/>
      <c r="BB24" s="488"/>
      <c r="BC24" s="488"/>
      <c r="BD24" s="488"/>
      <c r="BE24" s="488"/>
      <c r="BF24" s="362"/>
      <c r="BG24" s="362"/>
      <c r="BH24" s="362"/>
      <c r="BI24" s="362"/>
      <c r="BJ24" s="362"/>
      <c r="BK24" s="362"/>
      <c r="BL24" s="362"/>
      <c r="BM24" s="362"/>
      <c r="BN24" s="362"/>
      <c r="BO24" s="362"/>
      <c r="BP24" s="362"/>
      <c r="BQ24" s="362"/>
      <c r="BR24" s="362"/>
      <c r="BS24" s="362"/>
      <c r="BT24" s="362"/>
      <c r="BU24" s="362"/>
      <c r="BV24" s="362"/>
      <c r="BW24" s="362"/>
      <c r="BX24" s="362"/>
      <c r="BY24" s="362"/>
      <c r="BZ24" s="362"/>
      <c r="CA24" s="362"/>
      <c r="CB24" s="368"/>
      <c r="CC24" s="368"/>
      <c r="CD24" s="368"/>
      <c r="CE24" s="368"/>
      <c r="CF24" s="368"/>
      <c r="CG24" s="368"/>
      <c r="CH24" s="368"/>
      <c r="CI24" s="368"/>
      <c r="CJ24" s="368"/>
      <c r="CK24" s="368"/>
      <c r="CL24" s="368"/>
      <c r="CM24" s="368"/>
      <c r="CN24" s="368"/>
      <c r="CO24" s="368"/>
      <c r="CP24" s="368"/>
      <c r="CQ24" s="368"/>
      <c r="CR24" s="368"/>
      <c r="CS24" s="368"/>
      <c r="CT24" s="368"/>
      <c r="CU24" s="368"/>
      <c r="CV24" s="368"/>
      <c r="CW24" s="368"/>
      <c r="CX24" s="362"/>
      <c r="CY24" s="362"/>
      <c r="CZ24" s="362"/>
      <c r="DA24" s="362"/>
      <c r="DB24" s="362"/>
      <c r="DC24" s="362"/>
      <c r="DD24" s="362"/>
      <c r="DE24" s="362"/>
      <c r="DF24" s="362"/>
      <c r="DG24" s="362"/>
      <c r="DH24" s="362"/>
      <c r="DI24" s="362"/>
      <c r="DJ24" s="362"/>
      <c r="DK24" s="362"/>
      <c r="DL24" s="362"/>
      <c r="DM24" s="362"/>
      <c r="DN24" s="362"/>
      <c r="DO24" s="362"/>
      <c r="DP24" s="362"/>
      <c r="DQ24" s="362"/>
      <c r="DR24" s="362"/>
      <c r="DS24" s="362"/>
      <c r="DT24" s="362"/>
      <c r="DU24" s="362"/>
      <c r="DV24" s="362"/>
      <c r="DW24" s="362"/>
      <c r="DX24" s="362"/>
      <c r="DY24" s="362"/>
      <c r="DZ24" s="362"/>
      <c r="EA24" s="362"/>
      <c r="EB24" s="362"/>
      <c r="EC24" s="362"/>
      <c r="ED24" s="362"/>
      <c r="EE24" s="362"/>
      <c r="EF24" s="362"/>
      <c r="EG24" s="362"/>
      <c r="EH24" s="362"/>
      <c r="EI24" s="362"/>
      <c r="EJ24" s="362"/>
      <c r="EK24" s="362"/>
      <c r="EL24" s="362"/>
      <c r="EM24" s="362"/>
      <c r="EN24" s="362"/>
      <c r="EO24" s="362"/>
      <c r="EP24" s="363"/>
      <c r="EQ24" s="363"/>
      <c r="ER24" s="363"/>
      <c r="ES24" s="363"/>
      <c r="ET24" s="363"/>
      <c r="EU24" s="363"/>
      <c r="EV24" s="363"/>
      <c r="EW24" s="363"/>
      <c r="EX24" s="363"/>
      <c r="EY24" s="363"/>
      <c r="EZ24" s="363"/>
      <c r="FA24" s="363"/>
      <c r="FB24" s="363"/>
      <c r="FC24" s="363"/>
      <c r="FD24" s="363"/>
      <c r="FE24" s="363"/>
      <c r="FF24" s="363"/>
      <c r="FG24" s="363"/>
      <c r="FH24" s="363"/>
      <c r="FI24" s="363"/>
      <c r="FJ24" s="363"/>
      <c r="FK24" s="363"/>
      <c r="FL24" s="363"/>
      <c r="FM24" s="363"/>
      <c r="FN24" s="363"/>
      <c r="FO24" s="363"/>
      <c r="FP24" s="363"/>
      <c r="FQ24" s="363"/>
      <c r="FR24" s="363"/>
      <c r="FS24" s="363"/>
      <c r="FT24" s="363"/>
      <c r="FU24" s="363"/>
      <c r="FV24" s="363"/>
      <c r="FW24" s="363"/>
      <c r="FX24" s="363"/>
      <c r="FY24" s="363"/>
      <c r="FZ24" s="363"/>
      <c r="GA24" s="363"/>
      <c r="GB24" s="363"/>
      <c r="GC24" s="363"/>
      <c r="GD24" s="363"/>
      <c r="GE24" s="363"/>
      <c r="GF24" s="363"/>
      <c r="GG24" s="363"/>
      <c r="GH24" s="363"/>
      <c r="GI24" s="363"/>
      <c r="GJ24" s="363"/>
      <c r="GK24" s="363"/>
      <c r="GL24" s="363"/>
      <c r="GM24" s="363"/>
      <c r="GN24" s="363"/>
      <c r="GO24" s="363"/>
      <c r="GP24" s="363"/>
      <c r="GQ24" s="363"/>
      <c r="GR24" s="363"/>
      <c r="GS24" s="363"/>
      <c r="GT24" s="363"/>
      <c r="GU24" s="363"/>
      <c r="GV24" s="363"/>
      <c r="GW24" s="363"/>
      <c r="GX24" s="363"/>
      <c r="GY24" s="363"/>
      <c r="GZ24" s="363"/>
      <c r="HA24" s="363"/>
      <c r="HB24" s="363"/>
      <c r="HC24" s="363"/>
      <c r="HD24" s="363"/>
      <c r="HE24" s="363"/>
      <c r="HF24" s="363"/>
      <c r="HG24" s="363"/>
      <c r="HH24" s="363"/>
      <c r="HI24" s="363"/>
      <c r="HJ24" s="363"/>
      <c r="HK24" s="363"/>
      <c r="HL24" s="363"/>
      <c r="HM24" s="363"/>
      <c r="HN24" s="363"/>
      <c r="HO24" s="363"/>
      <c r="HP24" s="363"/>
      <c r="HQ24" s="363"/>
      <c r="HR24" s="363"/>
      <c r="HS24" s="363"/>
      <c r="HT24" s="363"/>
      <c r="HU24" s="363"/>
      <c r="HV24" s="363"/>
      <c r="HW24" s="363"/>
      <c r="HX24" s="363"/>
      <c r="HY24" s="363"/>
      <c r="HZ24" s="363"/>
      <c r="IA24" s="363"/>
      <c r="IB24" s="363"/>
      <c r="IC24" s="363"/>
      <c r="ID24" s="363"/>
      <c r="IE24" s="363"/>
      <c r="IF24" s="363"/>
      <c r="IG24" s="363"/>
      <c r="IH24" s="363"/>
      <c r="II24" s="363"/>
      <c r="IJ24" s="363"/>
      <c r="IK24" s="363"/>
      <c r="IL24" s="363"/>
      <c r="IM24" s="363"/>
      <c r="IN24" s="363"/>
      <c r="IO24" s="363"/>
      <c r="IP24" s="363"/>
      <c r="IQ24" s="363"/>
      <c r="IR24" s="363"/>
      <c r="IS24" s="363"/>
      <c r="IT24" s="363"/>
      <c r="IU24" s="363"/>
    </row>
    <row r="25" spans="1:255" s="20" customFormat="1" x14ac:dyDescent="0.2">
      <c r="A25" s="488"/>
      <c r="B25" s="488"/>
      <c r="C25" s="488"/>
      <c r="D25" s="488"/>
      <c r="E25" s="488"/>
      <c r="F25" s="488"/>
      <c r="G25" s="488"/>
      <c r="H25" s="488"/>
      <c r="I25" s="365" t="s">
        <v>45</v>
      </c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488"/>
      <c r="AQ25" s="488"/>
      <c r="AR25" s="488"/>
      <c r="AS25" s="488"/>
      <c r="AT25" s="488"/>
      <c r="AU25" s="488"/>
      <c r="AV25" s="488"/>
      <c r="AW25" s="488"/>
      <c r="AX25" s="488"/>
      <c r="AY25" s="488"/>
      <c r="AZ25" s="488"/>
      <c r="BA25" s="488"/>
      <c r="BB25" s="488"/>
      <c r="BC25" s="488"/>
      <c r="BD25" s="488"/>
      <c r="BE25" s="488"/>
      <c r="BF25" s="362"/>
      <c r="BG25" s="362"/>
      <c r="BH25" s="362"/>
      <c r="BI25" s="362"/>
      <c r="BJ25" s="362"/>
      <c r="BK25" s="362"/>
      <c r="BL25" s="362"/>
      <c r="BM25" s="362"/>
      <c r="BN25" s="362"/>
      <c r="BO25" s="362"/>
      <c r="BP25" s="362"/>
      <c r="BQ25" s="362"/>
      <c r="BR25" s="362"/>
      <c r="BS25" s="362"/>
      <c r="BT25" s="362"/>
      <c r="BU25" s="362"/>
      <c r="BV25" s="362"/>
      <c r="BW25" s="362"/>
      <c r="BX25" s="362"/>
      <c r="BY25" s="362"/>
      <c r="BZ25" s="362"/>
      <c r="CA25" s="362"/>
      <c r="CB25" s="368"/>
      <c r="CC25" s="368"/>
      <c r="CD25" s="368"/>
      <c r="CE25" s="368"/>
      <c r="CF25" s="368"/>
      <c r="CG25" s="368"/>
      <c r="CH25" s="368"/>
      <c r="CI25" s="368"/>
      <c r="CJ25" s="368"/>
      <c r="CK25" s="368"/>
      <c r="CL25" s="368"/>
      <c r="CM25" s="368"/>
      <c r="CN25" s="368"/>
      <c r="CO25" s="368"/>
      <c r="CP25" s="368"/>
      <c r="CQ25" s="368"/>
      <c r="CR25" s="368"/>
      <c r="CS25" s="368"/>
      <c r="CT25" s="368"/>
      <c r="CU25" s="368"/>
      <c r="CV25" s="368"/>
      <c r="CW25" s="368"/>
      <c r="CX25" s="362"/>
      <c r="CY25" s="362"/>
      <c r="CZ25" s="362"/>
      <c r="DA25" s="362"/>
      <c r="DB25" s="362"/>
      <c r="DC25" s="362"/>
      <c r="DD25" s="362"/>
      <c r="DE25" s="362"/>
      <c r="DF25" s="362"/>
      <c r="DG25" s="362"/>
      <c r="DH25" s="362"/>
      <c r="DI25" s="362"/>
      <c r="DJ25" s="362"/>
      <c r="DK25" s="362"/>
      <c r="DL25" s="362"/>
      <c r="DM25" s="362"/>
      <c r="DN25" s="362"/>
      <c r="DO25" s="362"/>
      <c r="DP25" s="362"/>
      <c r="DQ25" s="362"/>
      <c r="DR25" s="362"/>
      <c r="DS25" s="362"/>
      <c r="DT25" s="362"/>
      <c r="DU25" s="362"/>
      <c r="DV25" s="362"/>
      <c r="DW25" s="362"/>
      <c r="DX25" s="362"/>
      <c r="DY25" s="362"/>
      <c r="DZ25" s="362"/>
      <c r="EA25" s="362"/>
      <c r="EB25" s="362"/>
      <c r="EC25" s="362"/>
      <c r="ED25" s="362"/>
      <c r="EE25" s="362"/>
      <c r="EF25" s="362"/>
      <c r="EG25" s="362"/>
      <c r="EH25" s="362"/>
      <c r="EI25" s="362"/>
      <c r="EJ25" s="362"/>
      <c r="EK25" s="362"/>
      <c r="EL25" s="362"/>
      <c r="EM25" s="362"/>
      <c r="EN25" s="362"/>
      <c r="EO25" s="362"/>
      <c r="EP25" s="363"/>
      <c r="EQ25" s="363"/>
      <c r="ER25" s="363"/>
      <c r="ES25" s="363"/>
      <c r="ET25" s="363"/>
      <c r="EU25" s="363"/>
      <c r="EV25" s="363"/>
      <c r="EW25" s="363"/>
      <c r="EX25" s="363"/>
      <c r="EY25" s="363"/>
      <c r="EZ25" s="363"/>
      <c r="FA25" s="363"/>
      <c r="FB25" s="363"/>
      <c r="FC25" s="363"/>
      <c r="FD25" s="363"/>
      <c r="FE25" s="363"/>
      <c r="FF25" s="363"/>
      <c r="FG25" s="363"/>
      <c r="FH25" s="363"/>
      <c r="FI25" s="363"/>
      <c r="FJ25" s="363"/>
      <c r="FK25" s="363"/>
      <c r="FL25" s="363"/>
      <c r="FM25" s="363"/>
      <c r="FN25" s="363"/>
      <c r="FO25" s="363"/>
      <c r="FP25" s="363"/>
      <c r="FQ25" s="363"/>
      <c r="FR25" s="363"/>
      <c r="FS25" s="363"/>
      <c r="FT25" s="363"/>
      <c r="FU25" s="363"/>
      <c r="FV25" s="363"/>
      <c r="FW25" s="363"/>
      <c r="FX25" s="363"/>
      <c r="FY25" s="363"/>
      <c r="FZ25" s="363"/>
      <c r="GA25" s="363"/>
      <c r="GB25" s="363"/>
      <c r="GC25" s="363"/>
      <c r="GD25" s="363"/>
      <c r="GE25" s="363"/>
      <c r="GF25" s="363"/>
      <c r="GG25" s="363"/>
      <c r="GH25" s="363"/>
      <c r="GI25" s="363"/>
      <c r="GJ25" s="363"/>
      <c r="GK25" s="363"/>
      <c r="GL25" s="363"/>
      <c r="GM25" s="363"/>
      <c r="GN25" s="363"/>
      <c r="GO25" s="363"/>
      <c r="GP25" s="363"/>
      <c r="GQ25" s="363"/>
      <c r="GR25" s="363"/>
      <c r="GS25" s="363"/>
      <c r="GT25" s="363"/>
      <c r="GU25" s="363"/>
      <c r="GV25" s="363"/>
      <c r="GW25" s="363"/>
      <c r="GX25" s="363"/>
      <c r="GY25" s="363"/>
      <c r="GZ25" s="363"/>
      <c r="HA25" s="363"/>
      <c r="HB25" s="363"/>
      <c r="HC25" s="363"/>
      <c r="HD25" s="363"/>
      <c r="HE25" s="363"/>
      <c r="HF25" s="363"/>
      <c r="HG25" s="363"/>
      <c r="HH25" s="363"/>
      <c r="HI25" s="363"/>
      <c r="HJ25" s="363"/>
      <c r="HK25" s="363"/>
      <c r="HL25" s="363"/>
      <c r="HM25" s="363"/>
      <c r="HN25" s="363"/>
      <c r="HO25" s="363"/>
      <c r="HP25" s="363"/>
      <c r="HQ25" s="363"/>
      <c r="HR25" s="363"/>
      <c r="HS25" s="363"/>
      <c r="HT25" s="363"/>
      <c r="HU25" s="363"/>
      <c r="HV25" s="363"/>
      <c r="HW25" s="363"/>
      <c r="HX25" s="363"/>
      <c r="HY25" s="363"/>
      <c r="HZ25" s="363"/>
      <c r="IA25" s="363"/>
      <c r="IB25" s="363"/>
      <c r="IC25" s="363"/>
      <c r="ID25" s="363"/>
      <c r="IE25" s="363"/>
      <c r="IF25" s="363"/>
      <c r="IG25" s="363"/>
      <c r="IH25" s="363"/>
      <c r="II25" s="363"/>
      <c r="IJ25" s="363"/>
      <c r="IK25" s="363"/>
      <c r="IL25" s="363"/>
      <c r="IM25" s="363"/>
      <c r="IN25" s="363"/>
      <c r="IO25" s="363"/>
      <c r="IP25" s="363"/>
      <c r="IQ25" s="363"/>
      <c r="IR25" s="363"/>
      <c r="IS25" s="363"/>
      <c r="IT25" s="363"/>
      <c r="IU25" s="363"/>
    </row>
    <row r="26" spans="1:255" s="20" customFormat="1" x14ac:dyDescent="0.2">
      <c r="A26" s="488" t="s">
        <v>46</v>
      </c>
      <c r="B26" s="488"/>
      <c r="C26" s="488"/>
      <c r="D26" s="488"/>
      <c r="E26" s="488"/>
      <c r="F26" s="488"/>
      <c r="G26" s="488"/>
      <c r="H26" s="488"/>
      <c r="I26" s="365" t="s">
        <v>47</v>
      </c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488"/>
      <c r="AQ26" s="488"/>
      <c r="AR26" s="488"/>
      <c r="AS26" s="488"/>
      <c r="AT26" s="488"/>
      <c r="AU26" s="488"/>
      <c r="AV26" s="488"/>
      <c r="AW26" s="488"/>
      <c r="AX26" s="488"/>
      <c r="AY26" s="488"/>
      <c r="AZ26" s="488"/>
      <c r="BA26" s="488"/>
      <c r="BB26" s="488"/>
      <c r="BC26" s="488"/>
      <c r="BD26" s="488"/>
      <c r="BE26" s="488"/>
      <c r="BF26" s="363"/>
      <c r="BG26" s="363"/>
      <c r="BH26" s="363"/>
      <c r="BI26" s="363"/>
      <c r="BJ26" s="363"/>
      <c r="BK26" s="363"/>
      <c r="BL26" s="363"/>
      <c r="BM26" s="363"/>
      <c r="BN26" s="363"/>
      <c r="BO26" s="363"/>
      <c r="BP26" s="363"/>
      <c r="BQ26" s="363"/>
      <c r="BR26" s="363"/>
      <c r="BS26" s="363"/>
      <c r="BT26" s="363"/>
      <c r="BU26" s="363"/>
      <c r="BV26" s="363"/>
      <c r="BW26" s="363"/>
      <c r="BX26" s="363"/>
      <c r="BY26" s="363"/>
      <c r="BZ26" s="363"/>
      <c r="CA26" s="363"/>
      <c r="CB26" s="369"/>
      <c r="CC26" s="369"/>
      <c r="CD26" s="369"/>
      <c r="CE26" s="369"/>
      <c r="CF26" s="369"/>
      <c r="CG26" s="369"/>
      <c r="CH26" s="369"/>
      <c r="CI26" s="369"/>
      <c r="CJ26" s="369"/>
      <c r="CK26" s="369"/>
      <c r="CL26" s="369"/>
      <c r="CM26" s="369"/>
      <c r="CN26" s="369"/>
      <c r="CO26" s="369"/>
      <c r="CP26" s="369"/>
      <c r="CQ26" s="369"/>
      <c r="CR26" s="369"/>
      <c r="CS26" s="369"/>
      <c r="CT26" s="369"/>
      <c r="CU26" s="369"/>
      <c r="CV26" s="369"/>
      <c r="CW26" s="369"/>
      <c r="CX26" s="362"/>
      <c r="CY26" s="362"/>
      <c r="CZ26" s="362"/>
      <c r="DA26" s="362"/>
      <c r="DB26" s="362"/>
      <c r="DC26" s="362"/>
      <c r="DD26" s="362"/>
      <c r="DE26" s="362"/>
      <c r="DF26" s="362"/>
      <c r="DG26" s="362"/>
      <c r="DH26" s="362"/>
      <c r="DI26" s="362"/>
      <c r="DJ26" s="362"/>
      <c r="DK26" s="362"/>
      <c r="DL26" s="362"/>
      <c r="DM26" s="362"/>
      <c r="DN26" s="362"/>
      <c r="DO26" s="362"/>
      <c r="DP26" s="362"/>
      <c r="DQ26" s="362"/>
      <c r="DR26" s="362"/>
      <c r="DS26" s="362"/>
      <c r="DT26" s="362"/>
      <c r="DU26" s="362"/>
      <c r="DV26" s="362"/>
      <c r="DW26" s="362"/>
      <c r="DX26" s="362"/>
      <c r="DY26" s="362"/>
      <c r="DZ26" s="362"/>
      <c r="EA26" s="362"/>
      <c r="EB26" s="362"/>
      <c r="EC26" s="362"/>
      <c r="ED26" s="362"/>
      <c r="EE26" s="362"/>
      <c r="EF26" s="362"/>
      <c r="EG26" s="362"/>
      <c r="EH26" s="362"/>
      <c r="EI26" s="362"/>
      <c r="EJ26" s="362"/>
      <c r="EK26" s="362"/>
      <c r="EL26" s="362"/>
      <c r="EM26" s="362"/>
      <c r="EN26" s="362"/>
      <c r="EO26" s="362"/>
      <c r="EP26" s="362"/>
      <c r="EQ26" s="362"/>
      <c r="ER26" s="362"/>
      <c r="ES26" s="362"/>
      <c r="ET26" s="362"/>
      <c r="EU26" s="362"/>
      <c r="EV26" s="362"/>
      <c r="EW26" s="362"/>
      <c r="EX26" s="362"/>
      <c r="EY26" s="362"/>
      <c r="EZ26" s="362"/>
      <c r="FA26" s="362"/>
      <c r="FB26" s="362"/>
      <c r="FC26" s="362"/>
      <c r="FD26" s="362"/>
      <c r="FE26" s="362"/>
      <c r="FF26" s="362"/>
      <c r="FG26" s="362"/>
      <c r="FH26" s="362"/>
      <c r="FI26" s="362"/>
      <c r="FJ26" s="362"/>
      <c r="FK26" s="362"/>
      <c r="FL26" s="362"/>
      <c r="FM26" s="362"/>
      <c r="FN26" s="362"/>
      <c r="FO26" s="362"/>
      <c r="FP26" s="362"/>
      <c r="FQ26" s="362"/>
      <c r="FR26" s="362"/>
      <c r="FS26" s="362"/>
      <c r="FT26" s="362"/>
      <c r="FU26" s="362"/>
      <c r="FV26" s="362"/>
      <c r="FW26" s="362"/>
      <c r="FX26" s="362"/>
      <c r="FY26" s="362"/>
      <c r="FZ26" s="362"/>
      <c r="GA26" s="362"/>
      <c r="GB26" s="362"/>
      <c r="GC26" s="362"/>
      <c r="GD26" s="362"/>
      <c r="GE26" s="362"/>
      <c r="GF26" s="362"/>
      <c r="GG26" s="362"/>
      <c r="GH26" s="362"/>
      <c r="GI26" s="362"/>
      <c r="GJ26" s="362"/>
      <c r="GK26" s="362"/>
      <c r="GL26" s="362"/>
      <c r="GM26" s="362"/>
      <c r="GN26" s="362"/>
      <c r="GO26" s="362"/>
      <c r="GP26" s="362"/>
      <c r="GQ26" s="362"/>
      <c r="GR26" s="362"/>
      <c r="GS26" s="362"/>
      <c r="GT26" s="362"/>
      <c r="GU26" s="362"/>
      <c r="GV26" s="362"/>
      <c r="GW26" s="362"/>
      <c r="GX26" s="362"/>
      <c r="GY26" s="362"/>
      <c r="GZ26" s="362"/>
      <c r="HA26" s="362"/>
      <c r="HB26" s="362"/>
      <c r="HC26" s="362"/>
      <c r="HD26" s="362"/>
      <c r="HE26" s="362"/>
      <c r="HF26" s="362"/>
      <c r="HG26" s="362"/>
      <c r="HH26" s="362"/>
      <c r="HI26" s="362"/>
      <c r="HJ26" s="362"/>
      <c r="HK26" s="362"/>
      <c r="HL26" s="362"/>
      <c r="HM26" s="362"/>
      <c r="HN26" s="362"/>
      <c r="HO26" s="362"/>
      <c r="HP26" s="362"/>
      <c r="HQ26" s="362"/>
      <c r="HR26" s="362"/>
      <c r="HS26" s="362"/>
      <c r="HT26" s="362"/>
      <c r="HU26" s="362"/>
      <c r="HV26" s="362"/>
      <c r="HW26" s="362"/>
      <c r="HX26" s="362"/>
      <c r="HY26" s="362"/>
      <c r="HZ26" s="362"/>
      <c r="IA26" s="362"/>
      <c r="IB26" s="362"/>
      <c r="IC26" s="362"/>
      <c r="ID26" s="362"/>
      <c r="IE26" s="362"/>
      <c r="IF26" s="362"/>
      <c r="IG26" s="362"/>
      <c r="IH26" s="362"/>
      <c r="II26" s="362"/>
      <c r="IJ26" s="362"/>
      <c r="IK26" s="362"/>
      <c r="IL26" s="362"/>
      <c r="IM26" s="362"/>
      <c r="IN26" s="362"/>
      <c r="IO26" s="362"/>
      <c r="IP26" s="362"/>
      <c r="IQ26" s="362"/>
      <c r="IR26" s="362"/>
      <c r="IS26" s="362"/>
      <c r="IT26" s="362"/>
      <c r="IU26" s="362"/>
    </row>
    <row r="27" spans="1:255" s="20" customFormat="1" x14ac:dyDescent="0.2">
      <c r="A27" s="488"/>
      <c r="B27" s="488"/>
      <c r="C27" s="488"/>
      <c r="D27" s="488"/>
      <c r="E27" s="488"/>
      <c r="F27" s="488"/>
      <c r="G27" s="488"/>
      <c r="H27" s="488"/>
      <c r="I27" s="365" t="s">
        <v>24</v>
      </c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488"/>
      <c r="AQ27" s="488"/>
      <c r="AR27" s="488"/>
      <c r="AS27" s="488"/>
      <c r="AT27" s="488"/>
      <c r="AU27" s="488"/>
      <c r="AV27" s="488"/>
      <c r="AW27" s="488"/>
      <c r="AX27" s="488"/>
      <c r="AY27" s="488"/>
      <c r="AZ27" s="488"/>
      <c r="BA27" s="488"/>
      <c r="BB27" s="488"/>
      <c r="BC27" s="488"/>
      <c r="BD27" s="488"/>
      <c r="BE27" s="488"/>
      <c r="BF27" s="363"/>
      <c r="BG27" s="363"/>
      <c r="BH27" s="363"/>
      <c r="BI27" s="363"/>
      <c r="BJ27" s="363"/>
      <c r="BK27" s="363"/>
      <c r="BL27" s="363"/>
      <c r="BM27" s="363"/>
      <c r="BN27" s="363"/>
      <c r="BO27" s="363"/>
      <c r="BP27" s="363"/>
      <c r="BQ27" s="363"/>
      <c r="BR27" s="363"/>
      <c r="BS27" s="363"/>
      <c r="BT27" s="363"/>
      <c r="BU27" s="363"/>
      <c r="BV27" s="363"/>
      <c r="BW27" s="363"/>
      <c r="BX27" s="363"/>
      <c r="BY27" s="363"/>
      <c r="BZ27" s="363"/>
      <c r="CA27" s="363"/>
      <c r="CB27" s="369"/>
      <c r="CC27" s="369"/>
      <c r="CD27" s="369"/>
      <c r="CE27" s="369"/>
      <c r="CF27" s="369"/>
      <c r="CG27" s="369"/>
      <c r="CH27" s="369"/>
      <c r="CI27" s="369"/>
      <c r="CJ27" s="369"/>
      <c r="CK27" s="369"/>
      <c r="CL27" s="369"/>
      <c r="CM27" s="369"/>
      <c r="CN27" s="369"/>
      <c r="CO27" s="369"/>
      <c r="CP27" s="369"/>
      <c r="CQ27" s="369"/>
      <c r="CR27" s="369"/>
      <c r="CS27" s="369"/>
      <c r="CT27" s="369"/>
      <c r="CU27" s="369"/>
      <c r="CV27" s="369"/>
      <c r="CW27" s="369"/>
      <c r="CX27" s="362"/>
      <c r="CY27" s="362"/>
      <c r="CZ27" s="362"/>
      <c r="DA27" s="362"/>
      <c r="DB27" s="362"/>
      <c r="DC27" s="362"/>
      <c r="DD27" s="362"/>
      <c r="DE27" s="362"/>
      <c r="DF27" s="362"/>
      <c r="DG27" s="362"/>
      <c r="DH27" s="362"/>
      <c r="DI27" s="362"/>
      <c r="DJ27" s="362"/>
      <c r="DK27" s="362"/>
      <c r="DL27" s="362"/>
      <c r="DM27" s="362"/>
      <c r="DN27" s="362"/>
      <c r="DO27" s="362"/>
      <c r="DP27" s="362"/>
      <c r="DQ27" s="362"/>
      <c r="DR27" s="362"/>
      <c r="DS27" s="362"/>
      <c r="DT27" s="362"/>
      <c r="DU27" s="362"/>
      <c r="DV27" s="362"/>
      <c r="DW27" s="362"/>
      <c r="DX27" s="362"/>
      <c r="DY27" s="362"/>
      <c r="DZ27" s="362"/>
      <c r="EA27" s="362"/>
      <c r="EB27" s="362"/>
      <c r="EC27" s="362"/>
      <c r="ED27" s="362"/>
      <c r="EE27" s="362"/>
      <c r="EF27" s="362"/>
      <c r="EG27" s="362"/>
      <c r="EH27" s="362"/>
      <c r="EI27" s="362"/>
      <c r="EJ27" s="362"/>
      <c r="EK27" s="362"/>
      <c r="EL27" s="362"/>
      <c r="EM27" s="362"/>
      <c r="EN27" s="362"/>
      <c r="EO27" s="362"/>
      <c r="EP27" s="362"/>
      <c r="EQ27" s="362"/>
      <c r="ER27" s="362"/>
      <c r="ES27" s="362"/>
      <c r="ET27" s="362"/>
      <c r="EU27" s="362"/>
      <c r="EV27" s="362"/>
      <c r="EW27" s="362"/>
      <c r="EX27" s="362"/>
      <c r="EY27" s="362"/>
      <c r="EZ27" s="362"/>
      <c r="FA27" s="362"/>
      <c r="FB27" s="362"/>
      <c r="FC27" s="362"/>
      <c r="FD27" s="362"/>
      <c r="FE27" s="362"/>
      <c r="FF27" s="362"/>
      <c r="FG27" s="362"/>
      <c r="FH27" s="362"/>
      <c r="FI27" s="362"/>
      <c r="FJ27" s="362"/>
      <c r="FK27" s="362"/>
      <c r="FL27" s="362"/>
      <c r="FM27" s="362"/>
      <c r="FN27" s="362"/>
      <c r="FO27" s="362"/>
      <c r="FP27" s="362"/>
      <c r="FQ27" s="362"/>
      <c r="FR27" s="362"/>
      <c r="FS27" s="362"/>
      <c r="FT27" s="362"/>
      <c r="FU27" s="362"/>
      <c r="FV27" s="362"/>
      <c r="FW27" s="362"/>
      <c r="FX27" s="362"/>
      <c r="FY27" s="362"/>
      <c r="FZ27" s="362"/>
      <c r="GA27" s="362"/>
      <c r="GB27" s="362"/>
      <c r="GC27" s="362"/>
      <c r="GD27" s="362"/>
      <c r="GE27" s="362"/>
      <c r="GF27" s="362"/>
      <c r="GG27" s="362"/>
      <c r="GH27" s="362"/>
      <c r="GI27" s="362"/>
      <c r="GJ27" s="362"/>
      <c r="GK27" s="362"/>
      <c r="GL27" s="362"/>
      <c r="GM27" s="362"/>
      <c r="GN27" s="362"/>
      <c r="GO27" s="362"/>
      <c r="GP27" s="362"/>
      <c r="GQ27" s="362"/>
      <c r="GR27" s="362"/>
      <c r="GS27" s="362"/>
      <c r="GT27" s="362"/>
      <c r="GU27" s="362"/>
      <c r="GV27" s="362"/>
      <c r="GW27" s="362"/>
      <c r="GX27" s="362"/>
      <c r="GY27" s="362"/>
      <c r="GZ27" s="362"/>
      <c r="HA27" s="362"/>
      <c r="HB27" s="362"/>
      <c r="HC27" s="362"/>
      <c r="HD27" s="362"/>
      <c r="HE27" s="362"/>
      <c r="HF27" s="362"/>
      <c r="HG27" s="362"/>
      <c r="HH27" s="362"/>
      <c r="HI27" s="362"/>
      <c r="HJ27" s="362"/>
      <c r="HK27" s="362"/>
      <c r="HL27" s="362"/>
      <c r="HM27" s="362"/>
      <c r="HN27" s="362"/>
      <c r="HO27" s="362"/>
      <c r="HP27" s="362"/>
      <c r="HQ27" s="362"/>
      <c r="HR27" s="362"/>
      <c r="HS27" s="362"/>
      <c r="HT27" s="362"/>
      <c r="HU27" s="362"/>
      <c r="HV27" s="362"/>
      <c r="HW27" s="362"/>
      <c r="HX27" s="362"/>
      <c r="HY27" s="362"/>
      <c r="HZ27" s="362"/>
      <c r="IA27" s="362"/>
      <c r="IB27" s="362"/>
      <c r="IC27" s="362"/>
      <c r="ID27" s="362"/>
      <c r="IE27" s="362"/>
      <c r="IF27" s="362"/>
      <c r="IG27" s="362"/>
      <c r="IH27" s="362"/>
      <c r="II27" s="362"/>
      <c r="IJ27" s="362"/>
      <c r="IK27" s="362"/>
      <c r="IL27" s="362"/>
      <c r="IM27" s="362"/>
      <c r="IN27" s="362"/>
      <c r="IO27" s="362"/>
      <c r="IP27" s="362"/>
      <c r="IQ27" s="362"/>
      <c r="IR27" s="362"/>
      <c r="IS27" s="362"/>
      <c r="IT27" s="362"/>
      <c r="IU27" s="362"/>
    </row>
    <row r="28" spans="1:255" s="20" customFormat="1" x14ac:dyDescent="0.2">
      <c r="A28" s="488" t="s">
        <v>48</v>
      </c>
      <c r="B28" s="488"/>
      <c r="C28" s="488"/>
      <c r="D28" s="488"/>
      <c r="E28" s="488"/>
      <c r="F28" s="488"/>
      <c r="G28" s="488"/>
      <c r="H28" s="488"/>
      <c r="I28" s="365" t="s">
        <v>49</v>
      </c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5"/>
      <c r="AO28" s="365"/>
      <c r="AP28" s="488" t="s">
        <v>50</v>
      </c>
      <c r="AQ28" s="488"/>
      <c r="AR28" s="488"/>
      <c r="AS28" s="488"/>
      <c r="AT28" s="488"/>
      <c r="AU28" s="488"/>
      <c r="AV28" s="488"/>
      <c r="AW28" s="488"/>
      <c r="AX28" s="488"/>
      <c r="AY28" s="488"/>
      <c r="AZ28" s="488"/>
      <c r="BA28" s="488"/>
      <c r="BB28" s="488"/>
      <c r="BC28" s="488"/>
      <c r="BD28" s="488"/>
      <c r="BE28" s="488"/>
      <c r="BF28" s="363"/>
      <c r="BG28" s="363"/>
      <c r="BH28" s="363"/>
      <c r="BI28" s="363"/>
      <c r="BJ28" s="363"/>
      <c r="BK28" s="363"/>
      <c r="BL28" s="363"/>
      <c r="BM28" s="363"/>
      <c r="BN28" s="363"/>
      <c r="BO28" s="363"/>
      <c r="BP28" s="363"/>
      <c r="BQ28" s="363"/>
      <c r="BR28" s="363"/>
      <c r="BS28" s="363"/>
      <c r="BT28" s="363"/>
      <c r="BU28" s="363"/>
      <c r="BV28" s="363"/>
      <c r="BW28" s="363"/>
      <c r="BX28" s="363"/>
      <c r="BY28" s="363"/>
      <c r="BZ28" s="363"/>
      <c r="CA28" s="363"/>
      <c r="CB28" s="369"/>
      <c r="CC28" s="369"/>
      <c r="CD28" s="369"/>
      <c r="CE28" s="369"/>
      <c r="CF28" s="369"/>
      <c r="CG28" s="369"/>
      <c r="CH28" s="369"/>
      <c r="CI28" s="369"/>
      <c r="CJ28" s="369"/>
      <c r="CK28" s="369"/>
      <c r="CL28" s="369"/>
      <c r="CM28" s="369"/>
      <c r="CN28" s="369"/>
      <c r="CO28" s="369"/>
      <c r="CP28" s="369"/>
      <c r="CQ28" s="369"/>
      <c r="CR28" s="369"/>
      <c r="CS28" s="369"/>
      <c r="CT28" s="369"/>
      <c r="CU28" s="369"/>
      <c r="CV28" s="369"/>
      <c r="CW28" s="369"/>
      <c r="CX28" s="362" t="s">
        <v>23</v>
      </c>
      <c r="CY28" s="362"/>
      <c r="CZ28" s="362"/>
      <c r="DA28" s="362"/>
      <c r="DB28" s="362"/>
      <c r="DC28" s="362"/>
      <c r="DD28" s="362"/>
      <c r="DE28" s="362"/>
      <c r="DF28" s="362"/>
      <c r="DG28" s="362"/>
      <c r="DH28" s="362"/>
      <c r="DI28" s="362"/>
      <c r="DJ28" s="362"/>
      <c r="DK28" s="362"/>
      <c r="DL28" s="362"/>
      <c r="DM28" s="362"/>
      <c r="DN28" s="362"/>
      <c r="DO28" s="362"/>
      <c r="DP28" s="362"/>
      <c r="DQ28" s="362"/>
      <c r="DR28" s="362"/>
      <c r="DS28" s="362"/>
      <c r="DT28" s="362" t="s">
        <v>23</v>
      </c>
      <c r="DU28" s="362"/>
      <c r="DV28" s="362"/>
      <c r="DW28" s="362"/>
      <c r="DX28" s="362"/>
      <c r="DY28" s="362"/>
      <c r="DZ28" s="362"/>
      <c r="EA28" s="362"/>
      <c r="EB28" s="362"/>
      <c r="EC28" s="362"/>
      <c r="ED28" s="362"/>
      <c r="EE28" s="362"/>
      <c r="EF28" s="362"/>
      <c r="EG28" s="362"/>
      <c r="EH28" s="362"/>
      <c r="EI28" s="362"/>
      <c r="EJ28" s="362"/>
      <c r="EK28" s="362"/>
      <c r="EL28" s="362"/>
      <c r="EM28" s="362"/>
      <c r="EN28" s="362"/>
      <c r="EO28" s="362"/>
      <c r="EP28" s="362" t="s">
        <v>23</v>
      </c>
      <c r="EQ28" s="362"/>
      <c r="ER28" s="362"/>
      <c r="ES28" s="362"/>
      <c r="ET28" s="362"/>
      <c r="EU28" s="362"/>
      <c r="EV28" s="362"/>
      <c r="EW28" s="362"/>
      <c r="EX28" s="362"/>
      <c r="EY28" s="362"/>
      <c r="EZ28" s="362"/>
      <c r="FA28" s="362"/>
      <c r="FB28" s="362"/>
      <c r="FC28" s="362"/>
      <c r="FD28" s="362"/>
      <c r="FE28" s="362"/>
      <c r="FF28" s="362"/>
      <c r="FG28" s="362"/>
      <c r="FH28" s="362"/>
      <c r="FI28" s="362"/>
      <c r="FJ28" s="362"/>
      <c r="FK28" s="362"/>
      <c r="FL28" s="362" t="s">
        <v>23</v>
      </c>
      <c r="FM28" s="362"/>
      <c r="FN28" s="362"/>
      <c r="FO28" s="362"/>
      <c r="FP28" s="362"/>
      <c r="FQ28" s="362"/>
      <c r="FR28" s="362"/>
      <c r="FS28" s="362"/>
      <c r="FT28" s="362"/>
      <c r="FU28" s="362"/>
      <c r="FV28" s="362"/>
      <c r="FW28" s="362"/>
      <c r="FX28" s="362"/>
      <c r="FY28" s="362"/>
      <c r="FZ28" s="362"/>
      <c r="GA28" s="362"/>
      <c r="GB28" s="362"/>
      <c r="GC28" s="362"/>
      <c r="GD28" s="362"/>
      <c r="GE28" s="362"/>
      <c r="GF28" s="362"/>
      <c r="GG28" s="362"/>
      <c r="GH28" s="362" t="s">
        <v>23</v>
      </c>
      <c r="GI28" s="362"/>
      <c r="GJ28" s="362"/>
      <c r="GK28" s="362"/>
      <c r="GL28" s="362"/>
      <c r="GM28" s="362"/>
      <c r="GN28" s="362"/>
      <c r="GO28" s="362"/>
      <c r="GP28" s="362"/>
      <c r="GQ28" s="362"/>
      <c r="GR28" s="362"/>
      <c r="GS28" s="362"/>
      <c r="GT28" s="362"/>
      <c r="GU28" s="362"/>
      <c r="GV28" s="362"/>
      <c r="GW28" s="362"/>
      <c r="GX28" s="362"/>
      <c r="GY28" s="362"/>
      <c r="GZ28" s="362"/>
      <c r="HA28" s="362"/>
      <c r="HB28" s="362"/>
      <c r="HC28" s="362"/>
      <c r="HD28" s="362" t="s">
        <v>23</v>
      </c>
      <c r="HE28" s="362"/>
      <c r="HF28" s="362"/>
      <c r="HG28" s="362"/>
      <c r="HH28" s="362"/>
      <c r="HI28" s="362"/>
      <c r="HJ28" s="362"/>
      <c r="HK28" s="362"/>
      <c r="HL28" s="362"/>
      <c r="HM28" s="362"/>
      <c r="HN28" s="362"/>
      <c r="HO28" s="362"/>
      <c r="HP28" s="362"/>
      <c r="HQ28" s="362"/>
      <c r="HR28" s="362"/>
      <c r="HS28" s="362"/>
      <c r="HT28" s="362"/>
      <c r="HU28" s="362"/>
      <c r="HV28" s="362"/>
      <c r="HW28" s="362"/>
      <c r="HX28" s="362"/>
      <c r="HY28" s="362"/>
      <c r="HZ28" s="362" t="s">
        <v>23</v>
      </c>
      <c r="IA28" s="362"/>
      <c r="IB28" s="362"/>
      <c r="IC28" s="362"/>
      <c r="ID28" s="362"/>
      <c r="IE28" s="362"/>
      <c r="IF28" s="362"/>
      <c r="IG28" s="362"/>
      <c r="IH28" s="362"/>
      <c r="II28" s="362"/>
      <c r="IJ28" s="362"/>
      <c r="IK28" s="362"/>
      <c r="IL28" s="362"/>
      <c r="IM28" s="362"/>
      <c r="IN28" s="362"/>
      <c r="IO28" s="362"/>
      <c r="IP28" s="362"/>
      <c r="IQ28" s="362"/>
      <c r="IR28" s="362"/>
      <c r="IS28" s="362"/>
      <c r="IT28" s="362"/>
      <c r="IU28" s="362"/>
    </row>
    <row r="29" spans="1:255" s="20" customFormat="1" ht="15.75" customHeight="1" x14ac:dyDescent="0.25">
      <c r="A29" s="488"/>
      <c r="B29" s="488"/>
      <c r="C29" s="488"/>
      <c r="D29" s="488"/>
      <c r="E29" s="488"/>
      <c r="F29" s="488"/>
      <c r="G29" s="488"/>
      <c r="H29" s="488"/>
      <c r="I29" s="381" t="s">
        <v>51</v>
      </c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81"/>
      <c r="AK29" s="381"/>
      <c r="AL29" s="381"/>
      <c r="AM29" s="381"/>
      <c r="AN29" s="381"/>
      <c r="AO29" s="381"/>
      <c r="AP29" s="488"/>
      <c r="AQ29" s="488"/>
      <c r="AR29" s="488"/>
      <c r="AS29" s="488"/>
      <c r="AT29" s="488"/>
      <c r="AU29" s="488"/>
      <c r="AV29" s="488"/>
      <c r="AW29" s="488"/>
      <c r="AX29" s="488"/>
      <c r="AY29" s="488"/>
      <c r="AZ29" s="488"/>
      <c r="BA29" s="488"/>
      <c r="BB29" s="488"/>
      <c r="BC29" s="488"/>
      <c r="BD29" s="488"/>
      <c r="BE29" s="488"/>
      <c r="BF29" s="363"/>
      <c r="BG29" s="363"/>
      <c r="BH29" s="363"/>
      <c r="BI29" s="363"/>
      <c r="BJ29" s="363"/>
      <c r="BK29" s="363"/>
      <c r="BL29" s="363"/>
      <c r="BM29" s="363"/>
      <c r="BN29" s="363"/>
      <c r="BO29" s="363"/>
      <c r="BP29" s="363"/>
      <c r="BQ29" s="363"/>
      <c r="BR29" s="363"/>
      <c r="BS29" s="363"/>
      <c r="BT29" s="363"/>
      <c r="BU29" s="363"/>
      <c r="BV29" s="363"/>
      <c r="BW29" s="363"/>
      <c r="BX29" s="363"/>
      <c r="BY29" s="363"/>
      <c r="BZ29" s="363"/>
      <c r="CA29" s="363"/>
      <c r="CB29" s="369"/>
      <c r="CC29" s="369"/>
      <c r="CD29" s="369"/>
      <c r="CE29" s="369"/>
      <c r="CF29" s="369"/>
      <c r="CG29" s="369"/>
      <c r="CH29" s="369"/>
      <c r="CI29" s="369"/>
      <c r="CJ29" s="369"/>
      <c r="CK29" s="369"/>
      <c r="CL29" s="369"/>
      <c r="CM29" s="369"/>
      <c r="CN29" s="369"/>
      <c r="CO29" s="369"/>
      <c r="CP29" s="369"/>
      <c r="CQ29" s="369"/>
      <c r="CR29" s="369"/>
      <c r="CS29" s="369"/>
      <c r="CT29" s="369"/>
      <c r="CU29" s="369"/>
      <c r="CV29" s="369"/>
      <c r="CW29" s="369"/>
      <c r="CX29" s="362"/>
      <c r="CY29" s="362"/>
      <c r="CZ29" s="362"/>
      <c r="DA29" s="362"/>
      <c r="DB29" s="362"/>
      <c r="DC29" s="362"/>
      <c r="DD29" s="362"/>
      <c r="DE29" s="362"/>
      <c r="DF29" s="362"/>
      <c r="DG29" s="362"/>
      <c r="DH29" s="362"/>
      <c r="DI29" s="362"/>
      <c r="DJ29" s="362"/>
      <c r="DK29" s="362"/>
      <c r="DL29" s="362"/>
      <c r="DM29" s="362"/>
      <c r="DN29" s="362"/>
      <c r="DO29" s="362"/>
      <c r="DP29" s="362"/>
      <c r="DQ29" s="362"/>
      <c r="DR29" s="362"/>
      <c r="DS29" s="362"/>
      <c r="DT29" s="362"/>
      <c r="DU29" s="362"/>
      <c r="DV29" s="362"/>
      <c r="DW29" s="362"/>
      <c r="DX29" s="362"/>
      <c r="DY29" s="362"/>
      <c r="DZ29" s="362"/>
      <c r="EA29" s="362"/>
      <c r="EB29" s="362"/>
      <c r="EC29" s="362"/>
      <c r="ED29" s="362"/>
      <c r="EE29" s="362"/>
      <c r="EF29" s="362"/>
      <c r="EG29" s="362"/>
      <c r="EH29" s="362"/>
      <c r="EI29" s="362"/>
      <c r="EJ29" s="362"/>
      <c r="EK29" s="362"/>
      <c r="EL29" s="362"/>
      <c r="EM29" s="362"/>
      <c r="EN29" s="362"/>
      <c r="EO29" s="362"/>
      <c r="EP29" s="362"/>
      <c r="EQ29" s="362"/>
      <c r="ER29" s="362"/>
      <c r="ES29" s="362"/>
      <c r="ET29" s="362"/>
      <c r="EU29" s="362"/>
      <c r="EV29" s="362"/>
      <c r="EW29" s="362"/>
      <c r="EX29" s="362"/>
      <c r="EY29" s="362"/>
      <c r="EZ29" s="362"/>
      <c r="FA29" s="362"/>
      <c r="FB29" s="362"/>
      <c r="FC29" s="362"/>
      <c r="FD29" s="362"/>
      <c r="FE29" s="362"/>
      <c r="FF29" s="362"/>
      <c r="FG29" s="362"/>
      <c r="FH29" s="362"/>
      <c r="FI29" s="362"/>
      <c r="FJ29" s="362"/>
      <c r="FK29" s="362"/>
      <c r="FL29" s="362"/>
      <c r="FM29" s="362"/>
      <c r="FN29" s="362"/>
      <c r="FO29" s="362"/>
      <c r="FP29" s="362"/>
      <c r="FQ29" s="362"/>
      <c r="FR29" s="362"/>
      <c r="FS29" s="362"/>
      <c r="FT29" s="362"/>
      <c r="FU29" s="362"/>
      <c r="FV29" s="362"/>
      <c r="FW29" s="362"/>
      <c r="FX29" s="362"/>
      <c r="FY29" s="362"/>
      <c r="FZ29" s="362"/>
      <c r="GA29" s="362"/>
      <c r="GB29" s="362"/>
      <c r="GC29" s="362"/>
      <c r="GD29" s="362"/>
      <c r="GE29" s="362"/>
      <c r="GF29" s="362"/>
      <c r="GG29" s="362"/>
      <c r="GH29" s="362"/>
      <c r="GI29" s="362"/>
      <c r="GJ29" s="362"/>
      <c r="GK29" s="362"/>
      <c r="GL29" s="362"/>
      <c r="GM29" s="362"/>
      <c r="GN29" s="362"/>
      <c r="GO29" s="362"/>
      <c r="GP29" s="362"/>
      <c r="GQ29" s="362"/>
      <c r="GR29" s="362"/>
      <c r="GS29" s="362"/>
      <c r="GT29" s="362"/>
      <c r="GU29" s="362"/>
      <c r="GV29" s="362"/>
      <c r="GW29" s="362"/>
      <c r="GX29" s="362"/>
      <c r="GY29" s="362"/>
      <c r="GZ29" s="362"/>
      <c r="HA29" s="362"/>
      <c r="HB29" s="362"/>
      <c r="HC29" s="362"/>
      <c r="HD29" s="362"/>
      <c r="HE29" s="362"/>
      <c r="HF29" s="362"/>
      <c r="HG29" s="362"/>
      <c r="HH29" s="362"/>
      <c r="HI29" s="362"/>
      <c r="HJ29" s="362"/>
      <c r="HK29" s="362"/>
      <c r="HL29" s="362"/>
      <c r="HM29" s="362"/>
      <c r="HN29" s="362"/>
      <c r="HO29" s="362"/>
      <c r="HP29" s="362"/>
      <c r="HQ29" s="362"/>
      <c r="HR29" s="362"/>
      <c r="HS29" s="362"/>
      <c r="HT29" s="362"/>
      <c r="HU29" s="362"/>
      <c r="HV29" s="362"/>
      <c r="HW29" s="362"/>
      <c r="HX29" s="362"/>
      <c r="HY29" s="362"/>
      <c r="HZ29" s="362"/>
      <c r="IA29" s="362"/>
      <c r="IB29" s="362"/>
      <c r="IC29" s="362"/>
      <c r="ID29" s="362"/>
      <c r="IE29" s="362"/>
      <c r="IF29" s="362"/>
      <c r="IG29" s="362"/>
      <c r="IH29" s="362"/>
      <c r="II29" s="362"/>
      <c r="IJ29" s="362"/>
      <c r="IK29" s="362"/>
      <c r="IL29" s="362"/>
      <c r="IM29" s="362"/>
      <c r="IN29" s="362"/>
      <c r="IO29" s="362"/>
      <c r="IP29" s="362"/>
      <c r="IQ29" s="362"/>
      <c r="IR29" s="362"/>
      <c r="IS29" s="362"/>
      <c r="IT29" s="362"/>
      <c r="IU29" s="362"/>
    </row>
    <row r="30" spans="1:255" s="20" customFormat="1" x14ac:dyDescent="0.2">
      <c r="A30" s="488" t="s">
        <v>52</v>
      </c>
      <c r="B30" s="488"/>
      <c r="C30" s="488"/>
      <c r="D30" s="488"/>
      <c r="E30" s="488"/>
      <c r="F30" s="488"/>
      <c r="G30" s="488"/>
      <c r="H30" s="488"/>
      <c r="I30" s="365" t="s">
        <v>53</v>
      </c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  <c r="AN30" s="365"/>
      <c r="AO30" s="365"/>
      <c r="AP30" s="488" t="s">
        <v>54</v>
      </c>
      <c r="AQ30" s="488"/>
      <c r="AR30" s="488"/>
      <c r="AS30" s="488"/>
      <c r="AT30" s="488"/>
      <c r="AU30" s="488"/>
      <c r="AV30" s="488"/>
      <c r="AW30" s="488"/>
      <c r="AX30" s="488"/>
      <c r="AY30" s="488"/>
      <c r="AZ30" s="488"/>
      <c r="BA30" s="488"/>
      <c r="BB30" s="488"/>
      <c r="BC30" s="488"/>
      <c r="BD30" s="488"/>
      <c r="BE30" s="488"/>
      <c r="BF30" s="363"/>
      <c r="BG30" s="363"/>
      <c r="BH30" s="363"/>
      <c r="BI30" s="363"/>
      <c r="BJ30" s="363"/>
      <c r="BK30" s="363"/>
      <c r="BL30" s="363"/>
      <c r="BM30" s="363"/>
      <c r="BN30" s="363"/>
      <c r="BO30" s="363"/>
      <c r="BP30" s="363"/>
      <c r="BQ30" s="363"/>
      <c r="BR30" s="363"/>
      <c r="BS30" s="363"/>
      <c r="BT30" s="363"/>
      <c r="BU30" s="363"/>
      <c r="BV30" s="363"/>
      <c r="BW30" s="363"/>
      <c r="BX30" s="363"/>
      <c r="BY30" s="363"/>
      <c r="BZ30" s="363"/>
      <c r="CA30" s="363"/>
      <c r="CB30" s="369"/>
      <c r="CC30" s="369"/>
      <c r="CD30" s="369"/>
      <c r="CE30" s="369"/>
      <c r="CF30" s="369"/>
      <c r="CG30" s="369"/>
      <c r="CH30" s="369"/>
      <c r="CI30" s="369"/>
      <c r="CJ30" s="369"/>
      <c r="CK30" s="369"/>
      <c r="CL30" s="369"/>
      <c r="CM30" s="369"/>
      <c r="CN30" s="369"/>
      <c r="CO30" s="369"/>
      <c r="CP30" s="369"/>
      <c r="CQ30" s="369"/>
      <c r="CR30" s="369"/>
      <c r="CS30" s="369"/>
      <c r="CT30" s="369"/>
      <c r="CU30" s="369"/>
      <c r="CV30" s="369"/>
      <c r="CW30" s="369"/>
      <c r="CX30" s="362" t="s">
        <v>23</v>
      </c>
      <c r="CY30" s="362"/>
      <c r="CZ30" s="362"/>
      <c r="DA30" s="362"/>
      <c r="DB30" s="362"/>
      <c r="DC30" s="362"/>
      <c r="DD30" s="362"/>
      <c r="DE30" s="362"/>
      <c r="DF30" s="362"/>
      <c r="DG30" s="362"/>
      <c r="DH30" s="362"/>
      <c r="DI30" s="362"/>
      <c r="DJ30" s="362"/>
      <c r="DK30" s="362"/>
      <c r="DL30" s="362"/>
      <c r="DM30" s="362"/>
      <c r="DN30" s="362"/>
      <c r="DO30" s="362"/>
      <c r="DP30" s="362"/>
      <c r="DQ30" s="362"/>
      <c r="DR30" s="362"/>
      <c r="DS30" s="362"/>
      <c r="DT30" s="362" t="s">
        <v>23</v>
      </c>
      <c r="DU30" s="362"/>
      <c r="DV30" s="362"/>
      <c r="DW30" s="362"/>
      <c r="DX30" s="362"/>
      <c r="DY30" s="362"/>
      <c r="DZ30" s="362"/>
      <c r="EA30" s="362"/>
      <c r="EB30" s="362"/>
      <c r="EC30" s="362"/>
      <c r="ED30" s="362"/>
      <c r="EE30" s="362"/>
      <c r="EF30" s="362"/>
      <c r="EG30" s="362"/>
      <c r="EH30" s="362"/>
      <c r="EI30" s="362"/>
      <c r="EJ30" s="362"/>
      <c r="EK30" s="362"/>
      <c r="EL30" s="362"/>
      <c r="EM30" s="362"/>
      <c r="EN30" s="362"/>
      <c r="EO30" s="362"/>
      <c r="EP30" s="362" t="s">
        <v>23</v>
      </c>
      <c r="EQ30" s="362"/>
      <c r="ER30" s="362"/>
      <c r="ES30" s="362"/>
      <c r="ET30" s="362"/>
      <c r="EU30" s="362"/>
      <c r="EV30" s="362"/>
      <c r="EW30" s="362"/>
      <c r="EX30" s="362"/>
      <c r="EY30" s="362"/>
      <c r="EZ30" s="362"/>
      <c r="FA30" s="362"/>
      <c r="FB30" s="362"/>
      <c r="FC30" s="362"/>
      <c r="FD30" s="362"/>
      <c r="FE30" s="362"/>
      <c r="FF30" s="362"/>
      <c r="FG30" s="362"/>
      <c r="FH30" s="362"/>
      <c r="FI30" s="362"/>
      <c r="FJ30" s="362"/>
      <c r="FK30" s="362"/>
      <c r="FL30" s="362" t="s">
        <v>23</v>
      </c>
      <c r="FM30" s="362"/>
      <c r="FN30" s="362"/>
      <c r="FO30" s="362"/>
      <c r="FP30" s="362"/>
      <c r="FQ30" s="362"/>
      <c r="FR30" s="362"/>
      <c r="FS30" s="362"/>
      <c r="FT30" s="362"/>
      <c r="FU30" s="362"/>
      <c r="FV30" s="362"/>
      <c r="FW30" s="362"/>
      <c r="FX30" s="362"/>
      <c r="FY30" s="362"/>
      <c r="FZ30" s="362"/>
      <c r="GA30" s="362"/>
      <c r="GB30" s="362"/>
      <c r="GC30" s="362"/>
      <c r="GD30" s="362"/>
      <c r="GE30" s="362"/>
      <c r="GF30" s="362"/>
      <c r="GG30" s="362"/>
      <c r="GH30" s="362" t="s">
        <v>23</v>
      </c>
      <c r="GI30" s="362"/>
      <c r="GJ30" s="362"/>
      <c r="GK30" s="362"/>
      <c r="GL30" s="362"/>
      <c r="GM30" s="362"/>
      <c r="GN30" s="362"/>
      <c r="GO30" s="362"/>
      <c r="GP30" s="362"/>
      <c r="GQ30" s="362"/>
      <c r="GR30" s="362"/>
      <c r="GS30" s="362"/>
      <c r="GT30" s="362"/>
      <c r="GU30" s="362"/>
      <c r="GV30" s="362"/>
      <c r="GW30" s="362"/>
      <c r="GX30" s="362"/>
      <c r="GY30" s="362"/>
      <c r="GZ30" s="362"/>
      <c r="HA30" s="362"/>
      <c r="HB30" s="362"/>
      <c r="HC30" s="362"/>
      <c r="HD30" s="362" t="s">
        <v>23</v>
      </c>
      <c r="HE30" s="362"/>
      <c r="HF30" s="362"/>
      <c r="HG30" s="362"/>
      <c r="HH30" s="362"/>
      <c r="HI30" s="362"/>
      <c r="HJ30" s="362"/>
      <c r="HK30" s="362"/>
      <c r="HL30" s="362"/>
      <c r="HM30" s="362"/>
      <c r="HN30" s="362"/>
      <c r="HO30" s="362"/>
      <c r="HP30" s="362"/>
      <c r="HQ30" s="362"/>
      <c r="HR30" s="362"/>
      <c r="HS30" s="362"/>
      <c r="HT30" s="362"/>
      <c r="HU30" s="362"/>
      <c r="HV30" s="362"/>
      <c r="HW30" s="362"/>
      <c r="HX30" s="362"/>
      <c r="HY30" s="362"/>
      <c r="HZ30" s="362" t="s">
        <v>23</v>
      </c>
      <c r="IA30" s="362"/>
      <c r="IB30" s="362"/>
      <c r="IC30" s="362"/>
      <c r="ID30" s="362"/>
      <c r="IE30" s="362"/>
      <c r="IF30" s="362"/>
      <c r="IG30" s="362"/>
      <c r="IH30" s="362"/>
      <c r="II30" s="362"/>
      <c r="IJ30" s="362"/>
      <c r="IK30" s="362"/>
      <c r="IL30" s="362"/>
      <c r="IM30" s="362"/>
      <c r="IN30" s="362"/>
      <c r="IO30" s="362"/>
      <c r="IP30" s="362"/>
      <c r="IQ30" s="362"/>
      <c r="IR30" s="362"/>
      <c r="IS30" s="362"/>
      <c r="IT30" s="362"/>
      <c r="IU30" s="362"/>
    </row>
    <row r="31" spans="1:255" s="20" customFormat="1" ht="15.75" customHeight="1" x14ac:dyDescent="0.25">
      <c r="A31" s="488"/>
      <c r="B31" s="488"/>
      <c r="C31" s="488"/>
      <c r="D31" s="488"/>
      <c r="E31" s="488"/>
      <c r="F31" s="488"/>
      <c r="G31" s="488"/>
      <c r="H31" s="488"/>
      <c r="I31" s="381" t="s">
        <v>55</v>
      </c>
      <c r="J31" s="381"/>
      <c r="K31" s="381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1"/>
      <c r="X31" s="381"/>
      <c r="Y31" s="381"/>
      <c r="Z31" s="381"/>
      <c r="AA31" s="381"/>
      <c r="AB31" s="381"/>
      <c r="AC31" s="381"/>
      <c r="AD31" s="381"/>
      <c r="AE31" s="381"/>
      <c r="AF31" s="381"/>
      <c r="AG31" s="381"/>
      <c r="AH31" s="381"/>
      <c r="AI31" s="381"/>
      <c r="AJ31" s="381"/>
      <c r="AK31" s="381"/>
      <c r="AL31" s="381"/>
      <c r="AM31" s="381"/>
      <c r="AN31" s="381"/>
      <c r="AO31" s="381"/>
      <c r="AP31" s="488"/>
      <c r="AQ31" s="488"/>
      <c r="AR31" s="488"/>
      <c r="AS31" s="488"/>
      <c r="AT31" s="488"/>
      <c r="AU31" s="488"/>
      <c r="AV31" s="488"/>
      <c r="AW31" s="488"/>
      <c r="AX31" s="488"/>
      <c r="AY31" s="488"/>
      <c r="AZ31" s="488"/>
      <c r="BA31" s="488"/>
      <c r="BB31" s="488"/>
      <c r="BC31" s="488"/>
      <c r="BD31" s="488"/>
      <c r="BE31" s="488"/>
      <c r="BF31" s="363"/>
      <c r="BG31" s="363"/>
      <c r="BH31" s="363"/>
      <c r="BI31" s="363"/>
      <c r="BJ31" s="363"/>
      <c r="BK31" s="363"/>
      <c r="BL31" s="363"/>
      <c r="BM31" s="363"/>
      <c r="BN31" s="363"/>
      <c r="BO31" s="363"/>
      <c r="BP31" s="363"/>
      <c r="BQ31" s="363"/>
      <c r="BR31" s="363"/>
      <c r="BS31" s="363"/>
      <c r="BT31" s="363"/>
      <c r="BU31" s="363"/>
      <c r="BV31" s="363"/>
      <c r="BW31" s="363"/>
      <c r="BX31" s="363"/>
      <c r="BY31" s="363"/>
      <c r="BZ31" s="363"/>
      <c r="CA31" s="363"/>
      <c r="CB31" s="369"/>
      <c r="CC31" s="369"/>
      <c r="CD31" s="369"/>
      <c r="CE31" s="369"/>
      <c r="CF31" s="369"/>
      <c r="CG31" s="369"/>
      <c r="CH31" s="369"/>
      <c r="CI31" s="369"/>
      <c r="CJ31" s="369"/>
      <c r="CK31" s="369"/>
      <c r="CL31" s="369"/>
      <c r="CM31" s="369"/>
      <c r="CN31" s="369"/>
      <c r="CO31" s="369"/>
      <c r="CP31" s="369"/>
      <c r="CQ31" s="369"/>
      <c r="CR31" s="369"/>
      <c r="CS31" s="369"/>
      <c r="CT31" s="369"/>
      <c r="CU31" s="369"/>
      <c r="CV31" s="369"/>
      <c r="CW31" s="369"/>
      <c r="CX31" s="362"/>
      <c r="CY31" s="362"/>
      <c r="CZ31" s="362"/>
      <c r="DA31" s="362"/>
      <c r="DB31" s="362"/>
      <c r="DC31" s="362"/>
      <c r="DD31" s="362"/>
      <c r="DE31" s="362"/>
      <c r="DF31" s="362"/>
      <c r="DG31" s="362"/>
      <c r="DH31" s="362"/>
      <c r="DI31" s="362"/>
      <c r="DJ31" s="362"/>
      <c r="DK31" s="362"/>
      <c r="DL31" s="362"/>
      <c r="DM31" s="362"/>
      <c r="DN31" s="362"/>
      <c r="DO31" s="362"/>
      <c r="DP31" s="362"/>
      <c r="DQ31" s="362"/>
      <c r="DR31" s="362"/>
      <c r="DS31" s="362"/>
      <c r="DT31" s="362"/>
      <c r="DU31" s="362"/>
      <c r="DV31" s="362"/>
      <c r="DW31" s="362"/>
      <c r="DX31" s="362"/>
      <c r="DY31" s="362"/>
      <c r="DZ31" s="362"/>
      <c r="EA31" s="362"/>
      <c r="EB31" s="362"/>
      <c r="EC31" s="362"/>
      <c r="ED31" s="362"/>
      <c r="EE31" s="362"/>
      <c r="EF31" s="362"/>
      <c r="EG31" s="362"/>
      <c r="EH31" s="362"/>
      <c r="EI31" s="362"/>
      <c r="EJ31" s="362"/>
      <c r="EK31" s="362"/>
      <c r="EL31" s="362"/>
      <c r="EM31" s="362"/>
      <c r="EN31" s="362"/>
      <c r="EO31" s="362"/>
      <c r="EP31" s="362"/>
      <c r="EQ31" s="362"/>
      <c r="ER31" s="362"/>
      <c r="ES31" s="362"/>
      <c r="ET31" s="362"/>
      <c r="EU31" s="362"/>
      <c r="EV31" s="362"/>
      <c r="EW31" s="362"/>
      <c r="EX31" s="362"/>
      <c r="EY31" s="362"/>
      <c r="EZ31" s="362"/>
      <c r="FA31" s="362"/>
      <c r="FB31" s="362"/>
      <c r="FC31" s="362"/>
      <c r="FD31" s="362"/>
      <c r="FE31" s="362"/>
      <c r="FF31" s="362"/>
      <c r="FG31" s="362"/>
      <c r="FH31" s="362"/>
      <c r="FI31" s="362"/>
      <c r="FJ31" s="362"/>
      <c r="FK31" s="362"/>
      <c r="FL31" s="362"/>
      <c r="FM31" s="362"/>
      <c r="FN31" s="362"/>
      <c r="FO31" s="362"/>
      <c r="FP31" s="362"/>
      <c r="FQ31" s="362"/>
      <c r="FR31" s="362"/>
      <c r="FS31" s="362"/>
      <c r="FT31" s="362"/>
      <c r="FU31" s="362"/>
      <c r="FV31" s="362"/>
      <c r="FW31" s="362"/>
      <c r="FX31" s="362"/>
      <c r="FY31" s="362"/>
      <c r="FZ31" s="362"/>
      <c r="GA31" s="362"/>
      <c r="GB31" s="362"/>
      <c r="GC31" s="362"/>
      <c r="GD31" s="362"/>
      <c r="GE31" s="362"/>
      <c r="GF31" s="362"/>
      <c r="GG31" s="362"/>
      <c r="GH31" s="362"/>
      <c r="GI31" s="362"/>
      <c r="GJ31" s="362"/>
      <c r="GK31" s="362"/>
      <c r="GL31" s="362"/>
      <c r="GM31" s="362"/>
      <c r="GN31" s="362"/>
      <c r="GO31" s="362"/>
      <c r="GP31" s="362"/>
      <c r="GQ31" s="362"/>
      <c r="GR31" s="362"/>
      <c r="GS31" s="362"/>
      <c r="GT31" s="362"/>
      <c r="GU31" s="362"/>
      <c r="GV31" s="362"/>
      <c r="GW31" s="362"/>
      <c r="GX31" s="362"/>
      <c r="GY31" s="362"/>
      <c r="GZ31" s="362"/>
      <c r="HA31" s="362"/>
      <c r="HB31" s="362"/>
      <c r="HC31" s="362"/>
      <c r="HD31" s="362"/>
      <c r="HE31" s="362"/>
      <c r="HF31" s="362"/>
      <c r="HG31" s="362"/>
      <c r="HH31" s="362"/>
      <c r="HI31" s="362"/>
      <c r="HJ31" s="362"/>
      <c r="HK31" s="362"/>
      <c r="HL31" s="362"/>
      <c r="HM31" s="362"/>
      <c r="HN31" s="362"/>
      <c r="HO31" s="362"/>
      <c r="HP31" s="362"/>
      <c r="HQ31" s="362"/>
      <c r="HR31" s="362"/>
      <c r="HS31" s="362"/>
      <c r="HT31" s="362"/>
      <c r="HU31" s="362"/>
      <c r="HV31" s="362"/>
      <c r="HW31" s="362"/>
      <c r="HX31" s="362"/>
      <c r="HY31" s="362"/>
      <c r="HZ31" s="362"/>
      <c r="IA31" s="362"/>
      <c r="IB31" s="362"/>
      <c r="IC31" s="362"/>
      <c r="ID31" s="362"/>
      <c r="IE31" s="362"/>
      <c r="IF31" s="362"/>
      <c r="IG31" s="362"/>
      <c r="IH31" s="362"/>
      <c r="II31" s="362"/>
      <c r="IJ31" s="362"/>
      <c r="IK31" s="362"/>
      <c r="IL31" s="362"/>
      <c r="IM31" s="362"/>
      <c r="IN31" s="362"/>
      <c r="IO31" s="362"/>
      <c r="IP31" s="362"/>
      <c r="IQ31" s="362"/>
      <c r="IR31" s="362"/>
      <c r="IS31" s="362"/>
      <c r="IT31" s="362"/>
      <c r="IU31" s="362"/>
    </row>
    <row r="32" spans="1:255" s="20" customFormat="1" ht="15.75" customHeight="1" x14ac:dyDescent="0.25">
      <c r="A32" s="488" t="s">
        <v>56</v>
      </c>
      <c r="B32" s="488"/>
      <c r="C32" s="488"/>
      <c r="D32" s="488"/>
      <c r="E32" s="488"/>
      <c r="F32" s="488"/>
      <c r="G32" s="488"/>
      <c r="H32" s="488"/>
      <c r="I32" s="381" t="s">
        <v>57</v>
      </c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  <c r="Z32" s="381"/>
      <c r="AA32" s="381"/>
      <c r="AB32" s="381"/>
      <c r="AC32" s="381"/>
      <c r="AD32" s="381"/>
      <c r="AE32" s="381"/>
      <c r="AF32" s="381"/>
      <c r="AG32" s="381"/>
      <c r="AH32" s="381"/>
      <c r="AI32" s="381"/>
      <c r="AJ32" s="381"/>
      <c r="AK32" s="381"/>
      <c r="AL32" s="381"/>
      <c r="AM32" s="381"/>
      <c r="AN32" s="381"/>
      <c r="AO32" s="381"/>
      <c r="AP32" s="488" t="s">
        <v>50</v>
      </c>
      <c r="AQ32" s="488"/>
      <c r="AR32" s="488"/>
      <c r="AS32" s="488"/>
      <c r="AT32" s="488"/>
      <c r="AU32" s="488"/>
      <c r="AV32" s="488"/>
      <c r="AW32" s="488"/>
      <c r="AX32" s="488"/>
      <c r="AY32" s="488"/>
      <c r="AZ32" s="488"/>
      <c r="BA32" s="488"/>
      <c r="BB32" s="488"/>
      <c r="BC32" s="488"/>
      <c r="BD32" s="488"/>
      <c r="BE32" s="488"/>
      <c r="BF32" s="362">
        <v>2.6404000000000001</v>
      </c>
      <c r="BG32" s="362"/>
      <c r="BH32" s="362"/>
      <c r="BI32" s="362"/>
      <c r="BJ32" s="362"/>
      <c r="BK32" s="362"/>
      <c r="BL32" s="362"/>
      <c r="BM32" s="362"/>
      <c r="BN32" s="362"/>
      <c r="BO32" s="362"/>
      <c r="BP32" s="362"/>
      <c r="BQ32" s="362"/>
      <c r="BR32" s="362"/>
      <c r="BS32" s="362"/>
      <c r="BT32" s="362"/>
      <c r="BU32" s="362"/>
      <c r="BV32" s="362"/>
      <c r="BW32" s="362"/>
      <c r="BX32" s="362"/>
      <c r="BY32" s="362"/>
      <c r="BZ32" s="362"/>
      <c r="CA32" s="362"/>
      <c r="CB32" s="362">
        <v>9.8476999999999997</v>
      </c>
      <c r="CC32" s="362"/>
      <c r="CD32" s="362"/>
      <c r="CE32" s="362"/>
      <c r="CF32" s="362"/>
      <c r="CG32" s="362"/>
      <c r="CH32" s="362"/>
      <c r="CI32" s="362"/>
      <c r="CJ32" s="362"/>
      <c r="CK32" s="362"/>
      <c r="CL32" s="362"/>
      <c r="CM32" s="362"/>
      <c r="CN32" s="362"/>
      <c r="CO32" s="362"/>
      <c r="CP32" s="362"/>
      <c r="CQ32" s="362"/>
      <c r="CR32" s="362"/>
      <c r="CS32" s="362"/>
      <c r="CT32" s="362"/>
      <c r="CU32" s="362"/>
      <c r="CV32" s="362"/>
      <c r="CW32" s="362"/>
      <c r="CX32" s="362">
        <v>9.8933999999999997</v>
      </c>
      <c r="CY32" s="362"/>
      <c r="CZ32" s="362"/>
      <c r="DA32" s="362"/>
      <c r="DB32" s="362"/>
      <c r="DC32" s="362"/>
      <c r="DD32" s="362"/>
      <c r="DE32" s="362"/>
      <c r="DF32" s="362"/>
      <c r="DG32" s="362"/>
      <c r="DH32" s="362"/>
      <c r="DI32" s="362"/>
      <c r="DJ32" s="362"/>
      <c r="DK32" s="362"/>
      <c r="DL32" s="362"/>
      <c r="DM32" s="362"/>
      <c r="DN32" s="362"/>
      <c r="DO32" s="362"/>
      <c r="DP32" s="362"/>
      <c r="DQ32" s="362"/>
      <c r="DR32" s="362"/>
      <c r="DS32" s="362"/>
      <c r="DT32" s="362">
        <v>12.020200000000001</v>
      </c>
      <c r="DU32" s="362"/>
      <c r="DV32" s="362"/>
      <c r="DW32" s="362"/>
      <c r="DX32" s="362"/>
      <c r="DY32" s="362"/>
      <c r="DZ32" s="362"/>
      <c r="EA32" s="362"/>
      <c r="EB32" s="362"/>
      <c r="EC32" s="362"/>
      <c r="ED32" s="362"/>
      <c r="EE32" s="362"/>
      <c r="EF32" s="362"/>
      <c r="EG32" s="362"/>
      <c r="EH32" s="362"/>
      <c r="EI32" s="362"/>
      <c r="EJ32" s="362"/>
      <c r="EK32" s="362"/>
      <c r="EL32" s="362"/>
      <c r="EM32" s="362"/>
      <c r="EN32" s="362"/>
      <c r="EO32" s="362"/>
      <c r="EP32" s="382">
        <f>'[3]Баланс м'!$BY$21</f>
        <v>11.146818835710228</v>
      </c>
      <c r="EQ32" s="382"/>
      <c r="ER32" s="382"/>
      <c r="ES32" s="382"/>
      <c r="ET32" s="382"/>
      <c r="EU32" s="382"/>
      <c r="EV32" s="382"/>
      <c r="EW32" s="382"/>
      <c r="EX32" s="382"/>
      <c r="EY32" s="382"/>
      <c r="EZ32" s="382"/>
      <c r="FA32" s="382"/>
      <c r="FB32" s="382"/>
      <c r="FC32" s="382"/>
      <c r="FD32" s="382"/>
      <c r="FE32" s="382"/>
      <c r="FF32" s="382"/>
      <c r="FG32" s="382"/>
      <c r="FH32" s="382"/>
      <c r="FI32" s="382"/>
      <c r="FJ32" s="382"/>
      <c r="FK32" s="382"/>
      <c r="FL32" s="490">
        <f>[2]тарифы!$H$12</f>
        <v>9.5321733694375492</v>
      </c>
      <c r="FM32" s="490"/>
      <c r="FN32" s="490"/>
      <c r="FO32" s="490"/>
      <c r="FP32" s="490"/>
      <c r="FQ32" s="490"/>
      <c r="FR32" s="490"/>
      <c r="FS32" s="490"/>
      <c r="FT32" s="490"/>
      <c r="FU32" s="490"/>
      <c r="FV32" s="490"/>
      <c r="FW32" s="490"/>
      <c r="FX32" s="490"/>
      <c r="FY32" s="490"/>
      <c r="FZ32" s="490"/>
      <c r="GA32" s="490"/>
      <c r="GB32" s="490"/>
      <c r="GC32" s="490"/>
      <c r="GD32" s="490"/>
      <c r="GE32" s="490"/>
      <c r="GF32" s="490"/>
      <c r="GG32" s="490"/>
      <c r="GH32" s="490">
        <f>[2]тарифы!$I$12</f>
        <v>0</v>
      </c>
      <c r="GI32" s="490"/>
      <c r="GJ32" s="490"/>
      <c r="GK32" s="490"/>
      <c r="GL32" s="490"/>
      <c r="GM32" s="490"/>
      <c r="GN32" s="490"/>
      <c r="GO32" s="490"/>
      <c r="GP32" s="490"/>
      <c r="GQ32" s="490"/>
      <c r="GR32" s="490"/>
      <c r="GS32" s="490"/>
      <c r="GT32" s="490"/>
      <c r="GU32" s="490"/>
      <c r="GV32" s="490"/>
      <c r="GW32" s="490"/>
      <c r="GX32" s="490"/>
      <c r="GY32" s="490"/>
      <c r="GZ32" s="490"/>
      <c r="HA32" s="490"/>
      <c r="HB32" s="490"/>
      <c r="HC32" s="490"/>
      <c r="HD32" s="490">
        <f>[2]тарифы!$J$12</f>
        <v>0</v>
      </c>
      <c r="HE32" s="490"/>
      <c r="HF32" s="490"/>
      <c r="HG32" s="490"/>
      <c r="HH32" s="490"/>
      <c r="HI32" s="490"/>
      <c r="HJ32" s="490"/>
      <c r="HK32" s="490"/>
      <c r="HL32" s="490"/>
      <c r="HM32" s="490"/>
      <c r="HN32" s="490"/>
      <c r="HO32" s="490"/>
      <c r="HP32" s="490"/>
      <c r="HQ32" s="490"/>
      <c r="HR32" s="490"/>
      <c r="HS32" s="490"/>
      <c r="HT32" s="490"/>
      <c r="HU32" s="490"/>
      <c r="HV32" s="490"/>
      <c r="HW32" s="490"/>
      <c r="HX32" s="490"/>
      <c r="HY32" s="490"/>
      <c r="HZ32" s="490">
        <f>[2]тарифы!$K$12</f>
        <v>0</v>
      </c>
      <c r="IA32" s="490"/>
      <c r="IB32" s="490"/>
      <c r="IC32" s="490"/>
      <c r="ID32" s="490"/>
      <c r="IE32" s="490"/>
      <c r="IF32" s="490"/>
      <c r="IG32" s="490"/>
      <c r="IH32" s="490"/>
      <c r="II32" s="490"/>
      <c r="IJ32" s="490"/>
      <c r="IK32" s="490"/>
      <c r="IL32" s="490"/>
      <c r="IM32" s="490"/>
      <c r="IN32" s="490"/>
      <c r="IO32" s="490"/>
      <c r="IP32" s="490"/>
      <c r="IQ32" s="490"/>
      <c r="IR32" s="490"/>
      <c r="IS32" s="490"/>
      <c r="IT32" s="490"/>
      <c r="IU32" s="490"/>
    </row>
    <row r="33" spans="1:255" s="20" customFormat="1" x14ac:dyDescent="0.2">
      <c r="A33" s="488" t="s">
        <v>58</v>
      </c>
      <c r="B33" s="488"/>
      <c r="C33" s="488"/>
      <c r="D33" s="488"/>
      <c r="E33" s="488"/>
      <c r="F33" s="488"/>
      <c r="G33" s="488"/>
      <c r="H33" s="488"/>
      <c r="I33" s="365" t="s">
        <v>59</v>
      </c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  <c r="AN33" s="365"/>
      <c r="AO33" s="365"/>
      <c r="AP33" s="488" t="s">
        <v>60</v>
      </c>
      <c r="AQ33" s="488"/>
      <c r="AR33" s="488"/>
      <c r="AS33" s="488"/>
      <c r="AT33" s="488"/>
      <c r="AU33" s="488"/>
      <c r="AV33" s="488"/>
      <c r="AW33" s="488"/>
      <c r="AX33" s="488"/>
      <c r="AY33" s="488"/>
      <c r="AZ33" s="488"/>
      <c r="BA33" s="488"/>
      <c r="BB33" s="488"/>
      <c r="BC33" s="488"/>
      <c r="BD33" s="488"/>
      <c r="BE33" s="488"/>
      <c r="BF33" s="362">
        <v>16.846299999999999</v>
      </c>
      <c r="BG33" s="362"/>
      <c r="BH33" s="362"/>
      <c r="BI33" s="362"/>
      <c r="BJ33" s="362"/>
      <c r="BK33" s="362"/>
      <c r="BL33" s="362"/>
      <c r="BM33" s="362"/>
      <c r="BN33" s="362"/>
      <c r="BO33" s="362"/>
      <c r="BP33" s="362"/>
      <c r="BQ33" s="362"/>
      <c r="BR33" s="362"/>
      <c r="BS33" s="362"/>
      <c r="BT33" s="362"/>
      <c r="BU33" s="362"/>
      <c r="BV33" s="362"/>
      <c r="BW33" s="362"/>
      <c r="BX33" s="362"/>
      <c r="BY33" s="362"/>
      <c r="BZ33" s="362"/>
      <c r="CA33" s="362"/>
      <c r="CB33" s="362">
        <v>55.271900000000002</v>
      </c>
      <c r="CC33" s="362"/>
      <c r="CD33" s="362"/>
      <c r="CE33" s="362"/>
      <c r="CF33" s="362"/>
      <c r="CG33" s="362"/>
      <c r="CH33" s="362"/>
      <c r="CI33" s="362"/>
      <c r="CJ33" s="362"/>
      <c r="CK33" s="362"/>
      <c r="CL33" s="362"/>
      <c r="CM33" s="362"/>
      <c r="CN33" s="362"/>
      <c r="CO33" s="362"/>
      <c r="CP33" s="362"/>
      <c r="CQ33" s="362"/>
      <c r="CR33" s="362"/>
      <c r="CS33" s="362"/>
      <c r="CT33" s="362"/>
      <c r="CU33" s="362"/>
      <c r="CV33" s="362"/>
      <c r="CW33" s="362"/>
      <c r="CX33" s="362">
        <v>54774.400000000001</v>
      </c>
      <c r="CY33" s="362"/>
      <c r="CZ33" s="362"/>
      <c r="DA33" s="362"/>
      <c r="DB33" s="362"/>
      <c r="DC33" s="362"/>
      <c r="DD33" s="362"/>
      <c r="DE33" s="362"/>
      <c r="DF33" s="362"/>
      <c r="DG33" s="362"/>
      <c r="DH33" s="362"/>
      <c r="DI33" s="362"/>
      <c r="DJ33" s="362"/>
      <c r="DK33" s="362"/>
      <c r="DL33" s="362"/>
      <c r="DM33" s="362"/>
      <c r="DN33" s="362"/>
      <c r="DO33" s="362"/>
      <c r="DP33" s="362"/>
      <c r="DQ33" s="362"/>
      <c r="DR33" s="362"/>
      <c r="DS33" s="362"/>
      <c r="DT33" s="362">
        <v>66266.399999999994</v>
      </c>
      <c r="DU33" s="362"/>
      <c r="DV33" s="362"/>
      <c r="DW33" s="362"/>
      <c r="DX33" s="362"/>
      <c r="DY33" s="362"/>
      <c r="DZ33" s="362"/>
      <c r="EA33" s="362"/>
      <c r="EB33" s="362"/>
      <c r="EC33" s="362"/>
      <c r="ED33" s="362"/>
      <c r="EE33" s="362"/>
      <c r="EF33" s="362"/>
      <c r="EG33" s="362"/>
      <c r="EH33" s="362"/>
      <c r="EI33" s="362"/>
      <c r="EJ33" s="362"/>
      <c r="EK33" s="362"/>
      <c r="EL33" s="362"/>
      <c r="EM33" s="362"/>
      <c r="EN33" s="362"/>
      <c r="EO33" s="362"/>
      <c r="EP33" s="491">
        <f>'[3]Баланс энергии'!$CF$22*1000</f>
        <v>62398.097548560952</v>
      </c>
      <c r="EQ33" s="491"/>
      <c r="ER33" s="491"/>
      <c r="ES33" s="491"/>
      <c r="ET33" s="491"/>
      <c r="EU33" s="491"/>
      <c r="EV33" s="491"/>
      <c r="EW33" s="491"/>
      <c r="EX33" s="491"/>
      <c r="EY33" s="491"/>
      <c r="EZ33" s="491"/>
      <c r="FA33" s="491"/>
      <c r="FB33" s="491"/>
      <c r="FC33" s="491"/>
      <c r="FD33" s="491"/>
      <c r="FE33" s="491"/>
      <c r="FF33" s="491"/>
      <c r="FG33" s="491"/>
      <c r="FH33" s="491"/>
      <c r="FI33" s="491"/>
      <c r="FJ33" s="491"/>
      <c r="FK33" s="491"/>
      <c r="FL33" s="490">
        <f>[2]тарифы!$H$10</f>
        <v>52.750579680000001</v>
      </c>
      <c r="FM33" s="490"/>
      <c r="FN33" s="490"/>
      <c r="FO33" s="490"/>
      <c r="FP33" s="490"/>
      <c r="FQ33" s="490"/>
      <c r="FR33" s="490"/>
      <c r="FS33" s="490"/>
      <c r="FT33" s="490"/>
      <c r="FU33" s="490"/>
      <c r="FV33" s="490"/>
      <c r="FW33" s="490"/>
      <c r="FX33" s="490"/>
      <c r="FY33" s="490"/>
      <c r="FZ33" s="490"/>
      <c r="GA33" s="490"/>
      <c r="GB33" s="490"/>
      <c r="GC33" s="490"/>
      <c r="GD33" s="490"/>
      <c r="GE33" s="490"/>
      <c r="GF33" s="490"/>
      <c r="GG33" s="490"/>
      <c r="GH33" s="490">
        <f>[2]тарифы!$I$10</f>
        <v>0</v>
      </c>
      <c r="GI33" s="490"/>
      <c r="GJ33" s="490"/>
      <c r="GK33" s="490"/>
      <c r="GL33" s="490"/>
      <c r="GM33" s="490"/>
      <c r="GN33" s="490"/>
      <c r="GO33" s="490"/>
      <c r="GP33" s="490"/>
      <c r="GQ33" s="490"/>
      <c r="GR33" s="490"/>
      <c r="GS33" s="490"/>
      <c r="GT33" s="490"/>
      <c r="GU33" s="490"/>
      <c r="GV33" s="490"/>
      <c r="GW33" s="490"/>
      <c r="GX33" s="490"/>
      <c r="GY33" s="490"/>
      <c r="GZ33" s="490"/>
      <c r="HA33" s="490"/>
      <c r="HB33" s="490"/>
      <c r="HC33" s="490"/>
      <c r="HD33" s="490">
        <f>[2]тарифы!$J$10</f>
        <v>0</v>
      </c>
      <c r="HE33" s="490"/>
      <c r="HF33" s="490"/>
      <c r="HG33" s="490"/>
      <c r="HH33" s="490"/>
      <c r="HI33" s="490"/>
      <c r="HJ33" s="490"/>
      <c r="HK33" s="490"/>
      <c r="HL33" s="490"/>
      <c r="HM33" s="490"/>
      <c r="HN33" s="490"/>
      <c r="HO33" s="490"/>
      <c r="HP33" s="490"/>
      <c r="HQ33" s="490"/>
      <c r="HR33" s="490"/>
      <c r="HS33" s="490"/>
      <c r="HT33" s="490"/>
      <c r="HU33" s="490"/>
      <c r="HV33" s="490"/>
      <c r="HW33" s="490"/>
      <c r="HX33" s="490"/>
      <c r="HY33" s="490"/>
      <c r="HZ33" s="490">
        <f>[2]тарифы!$K$10</f>
        <v>0</v>
      </c>
      <c r="IA33" s="490"/>
      <c r="IB33" s="490"/>
      <c r="IC33" s="490"/>
      <c r="ID33" s="490"/>
      <c r="IE33" s="490"/>
      <c r="IF33" s="490"/>
      <c r="IG33" s="490"/>
      <c r="IH33" s="490"/>
      <c r="II33" s="490"/>
      <c r="IJ33" s="490"/>
      <c r="IK33" s="490"/>
      <c r="IL33" s="490"/>
      <c r="IM33" s="490"/>
      <c r="IN33" s="490"/>
      <c r="IO33" s="490"/>
      <c r="IP33" s="490"/>
      <c r="IQ33" s="490"/>
      <c r="IR33" s="490"/>
      <c r="IS33" s="490"/>
      <c r="IT33" s="490"/>
      <c r="IU33" s="490"/>
    </row>
    <row r="34" spans="1:255" s="20" customFormat="1" ht="15.75" customHeight="1" x14ac:dyDescent="0.25">
      <c r="A34" s="488"/>
      <c r="B34" s="488"/>
      <c r="C34" s="488"/>
      <c r="D34" s="488"/>
      <c r="E34" s="488"/>
      <c r="F34" s="488"/>
      <c r="G34" s="488"/>
      <c r="H34" s="488"/>
      <c r="I34" s="381" t="s">
        <v>61</v>
      </c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488"/>
      <c r="AQ34" s="488"/>
      <c r="AR34" s="488"/>
      <c r="AS34" s="488"/>
      <c r="AT34" s="488"/>
      <c r="AU34" s="488"/>
      <c r="AV34" s="488"/>
      <c r="AW34" s="488"/>
      <c r="AX34" s="488"/>
      <c r="AY34" s="488"/>
      <c r="AZ34" s="488"/>
      <c r="BA34" s="488"/>
      <c r="BB34" s="488"/>
      <c r="BC34" s="488"/>
      <c r="BD34" s="488"/>
      <c r="BE34" s="488"/>
      <c r="BF34" s="362"/>
      <c r="BG34" s="362"/>
      <c r="BH34" s="362"/>
      <c r="BI34" s="362"/>
      <c r="BJ34" s="362"/>
      <c r="BK34" s="362"/>
      <c r="BL34" s="362"/>
      <c r="BM34" s="362"/>
      <c r="BN34" s="362"/>
      <c r="BO34" s="362"/>
      <c r="BP34" s="362"/>
      <c r="BQ34" s="362"/>
      <c r="BR34" s="362"/>
      <c r="BS34" s="362"/>
      <c r="BT34" s="362"/>
      <c r="BU34" s="362"/>
      <c r="BV34" s="362"/>
      <c r="BW34" s="362"/>
      <c r="BX34" s="362"/>
      <c r="BY34" s="362"/>
      <c r="BZ34" s="362"/>
      <c r="CA34" s="362"/>
      <c r="CB34" s="362"/>
      <c r="CC34" s="362"/>
      <c r="CD34" s="362"/>
      <c r="CE34" s="362"/>
      <c r="CF34" s="362"/>
      <c r="CG34" s="362"/>
      <c r="CH34" s="362"/>
      <c r="CI34" s="362"/>
      <c r="CJ34" s="362"/>
      <c r="CK34" s="362"/>
      <c r="CL34" s="362"/>
      <c r="CM34" s="362"/>
      <c r="CN34" s="362"/>
      <c r="CO34" s="362"/>
      <c r="CP34" s="362"/>
      <c r="CQ34" s="362"/>
      <c r="CR34" s="362"/>
      <c r="CS34" s="362"/>
      <c r="CT34" s="362"/>
      <c r="CU34" s="362"/>
      <c r="CV34" s="362"/>
      <c r="CW34" s="362"/>
      <c r="CX34" s="362"/>
      <c r="CY34" s="362"/>
      <c r="CZ34" s="362"/>
      <c r="DA34" s="362"/>
      <c r="DB34" s="362"/>
      <c r="DC34" s="362"/>
      <c r="DD34" s="362"/>
      <c r="DE34" s="362"/>
      <c r="DF34" s="362"/>
      <c r="DG34" s="362"/>
      <c r="DH34" s="362"/>
      <c r="DI34" s="362"/>
      <c r="DJ34" s="362"/>
      <c r="DK34" s="362"/>
      <c r="DL34" s="362"/>
      <c r="DM34" s="362"/>
      <c r="DN34" s="362"/>
      <c r="DO34" s="362"/>
      <c r="DP34" s="362"/>
      <c r="DQ34" s="362"/>
      <c r="DR34" s="362"/>
      <c r="DS34" s="362"/>
      <c r="DT34" s="362"/>
      <c r="DU34" s="362"/>
      <c r="DV34" s="362"/>
      <c r="DW34" s="362"/>
      <c r="DX34" s="362"/>
      <c r="DY34" s="362"/>
      <c r="DZ34" s="362"/>
      <c r="EA34" s="362"/>
      <c r="EB34" s="362"/>
      <c r="EC34" s="362"/>
      <c r="ED34" s="362"/>
      <c r="EE34" s="362"/>
      <c r="EF34" s="362"/>
      <c r="EG34" s="362"/>
      <c r="EH34" s="362"/>
      <c r="EI34" s="362"/>
      <c r="EJ34" s="362"/>
      <c r="EK34" s="362"/>
      <c r="EL34" s="362"/>
      <c r="EM34" s="362"/>
      <c r="EN34" s="362"/>
      <c r="EO34" s="362"/>
      <c r="EP34" s="491"/>
      <c r="EQ34" s="491"/>
      <c r="ER34" s="491"/>
      <c r="ES34" s="491"/>
      <c r="ET34" s="491"/>
      <c r="EU34" s="491"/>
      <c r="EV34" s="491"/>
      <c r="EW34" s="491"/>
      <c r="EX34" s="491"/>
      <c r="EY34" s="491"/>
      <c r="EZ34" s="491"/>
      <c r="FA34" s="491"/>
      <c r="FB34" s="491"/>
      <c r="FC34" s="491"/>
      <c r="FD34" s="491"/>
      <c r="FE34" s="491"/>
      <c r="FF34" s="491"/>
      <c r="FG34" s="491"/>
      <c r="FH34" s="491"/>
      <c r="FI34" s="491"/>
      <c r="FJ34" s="491"/>
      <c r="FK34" s="491"/>
      <c r="FL34" s="490"/>
      <c r="FM34" s="490"/>
      <c r="FN34" s="490"/>
      <c r="FO34" s="490"/>
      <c r="FP34" s="490"/>
      <c r="FQ34" s="490"/>
      <c r="FR34" s="490"/>
      <c r="FS34" s="490"/>
      <c r="FT34" s="490"/>
      <c r="FU34" s="490"/>
      <c r="FV34" s="490"/>
      <c r="FW34" s="490"/>
      <c r="FX34" s="490"/>
      <c r="FY34" s="490"/>
      <c r="FZ34" s="490"/>
      <c r="GA34" s="490"/>
      <c r="GB34" s="490"/>
      <c r="GC34" s="490"/>
      <c r="GD34" s="490"/>
      <c r="GE34" s="490"/>
      <c r="GF34" s="490"/>
      <c r="GG34" s="490"/>
      <c r="GH34" s="490"/>
      <c r="GI34" s="490"/>
      <c r="GJ34" s="490"/>
      <c r="GK34" s="490"/>
      <c r="GL34" s="490"/>
      <c r="GM34" s="490"/>
      <c r="GN34" s="490"/>
      <c r="GO34" s="490"/>
      <c r="GP34" s="490"/>
      <c r="GQ34" s="490"/>
      <c r="GR34" s="490"/>
      <c r="GS34" s="490"/>
      <c r="GT34" s="490"/>
      <c r="GU34" s="490"/>
      <c r="GV34" s="490"/>
      <c r="GW34" s="490"/>
      <c r="GX34" s="490"/>
      <c r="GY34" s="490"/>
      <c r="GZ34" s="490"/>
      <c r="HA34" s="490"/>
      <c r="HB34" s="490"/>
      <c r="HC34" s="490"/>
      <c r="HD34" s="490"/>
      <c r="HE34" s="490"/>
      <c r="HF34" s="490"/>
      <c r="HG34" s="490"/>
      <c r="HH34" s="490"/>
      <c r="HI34" s="490"/>
      <c r="HJ34" s="490"/>
      <c r="HK34" s="490"/>
      <c r="HL34" s="490"/>
      <c r="HM34" s="490"/>
      <c r="HN34" s="490"/>
      <c r="HO34" s="490"/>
      <c r="HP34" s="490"/>
      <c r="HQ34" s="490"/>
      <c r="HR34" s="490"/>
      <c r="HS34" s="490"/>
      <c r="HT34" s="490"/>
      <c r="HU34" s="490"/>
      <c r="HV34" s="490"/>
      <c r="HW34" s="490"/>
      <c r="HX34" s="490"/>
      <c r="HY34" s="490"/>
      <c r="HZ34" s="490"/>
      <c r="IA34" s="490"/>
      <c r="IB34" s="490"/>
      <c r="IC34" s="490"/>
      <c r="ID34" s="490"/>
      <c r="IE34" s="490"/>
      <c r="IF34" s="490"/>
      <c r="IG34" s="490"/>
      <c r="IH34" s="490"/>
      <c r="II34" s="490"/>
      <c r="IJ34" s="490"/>
      <c r="IK34" s="490"/>
      <c r="IL34" s="490"/>
      <c r="IM34" s="490"/>
      <c r="IN34" s="490"/>
      <c r="IO34" s="490"/>
      <c r="IP34" s="490"/>
      <c r="IQ34" s="490"/>
      <c r="IR34" s="490"/>
      <c r="IS34" s="490"/>
      <c r="IT34" s="490"/>
      <c r="IU34" s="490"/>
    </row>
    <row r="35" spans="1:255" s="20" customFormat="1" x14ac:dyDescent="0.2">
      <c r="A35" s="488" t="s">
        <v>62</v>
      </c>
      <c r="B35" s="488"/>
      <c r="C35" s="488"/>
      <c r="D35" s="488"/>
      <c r="E35" s="488"/>
      <c r="F35" s="488"/>
      <c r="G35" s="488"/>
      <c r="H35" s="488"/>
      <c r="I35" s="365" t="s">
        <v>63</v>
      </c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5"/>
      <c r="AM35" s="365"/>
      <c r="AN35" s="365"/>
      <c r="AO35" s="365"/>
      <c r="AP35" s="488" t="s">
        <v>60</v>
      </c>
      <c r="AQ35" s="488"/>
      <c r="AR35" s="488"/>
      <c r="AS35" s="488"/>
      <c r="AT35" s="488"/>
      <c r="AU35" s="488"/>
      <c r="AV35" s="488"/>
      <c r="AW35" s="488"/>
      <c r="AX35" s="488"/>
      <c r="AY35" s="488"/>
      <c r="AZ35" s="488"/>
      <c r="BA35" s="488"/>
      <c r="BB35" s="488"/>
      <c r="BC35" s="488"/>
      <c r="BD35" s="488"/>
      <c r="BE35" s="488"/>
      <c r="BF35" s="363"/>
      <c r="BG35" s="363"/>
      <c r="BH35" s="363"/>
      <c r="BI35" s="363"/>
      <c r="BJ35" s="363"/>
      <c r="BK35" s="363"/>
      <c r="BL35" s="363"/>
      <c r="BM35" s="363"/>
      <c r="BN35" s="363"/>
      <c r="BO35" s="363"/>
      <c r="BP35" s="363"/>
      <c r="BQ35" s="363"/>
      <c r="BR35" s="363"/>
      <c r="BS35" s="363"/>
      <c r="BT35" s="363"/>
      <c r="BU35" s="363"/>
      <c r="BV35" s="363"/>
      <c r="BW35" s="363"/>
      <c r="BX35" s="363"/>
      <c r="BY35" s="363"/>
      <c r="BZ35" s="363"/>
      <c r="CA35" s="363"/>
      <c r="CB35" s="369"/>
      <c r="CC35" s="369"/>
      <c r="CD35" s="369"/>
      <c r="CE35" s="369"/>
      <c r="CF35" s="369"/>
      <c r="CG35" s="369"/>
      <c r="CH35" s="369"/>
      <c r="CI35" s="369"/>
      <c r="CJ35" s="369"/>
      <c r="CK35" s="369"/>
      <c r="CL35" s="369"/>
      <c r="CM35" s="369"/>
      <c r="CN35" s="369"/>
      <c r="CO35" s="369"/>
      <c r="CP35" s="369"/>
      <c r="CQ35" s="369"/>
      <c r="CR35" s="369"/>
      <c r="CS35" s="369"/>
      <c r="CT35" s="369"/>
      <c r="CU35" s="369"/>
      <c r="CV35" s="369"/>
      <c r="CW35" s="369"/>
      <c r="CX35" s="362">
        <v>10668.7</v>
      </c>
      <c r="CY35" s="362"/>
      <c r="CZ35" s="362"/>
      <c r="DA35" s="362"/>
      <c r="DB35" s="362"/>
      <c r="DC35" s="362"/>
      <c r="DD35" s="362"/>
      <c r="DE35" s="362"/>
      <c r="DF35" s="362"/>
      <c r="DG35" s="362"/>
      <c r="DH35" s="362"/>
      <c r="DI35" s="362"/>
      <c r="DJ35" s="362"/>
      <c r="DK35" s="362"/>
      <c r="DL35" s="362"/>
      <c r="DM35" s="362"/>
      <c r="DN35" s="362"/>
      <c r="DO35" s="362"/>
      <c r="DP35" s="362"/>
      <c r="DQ35" s="362"/>
      <c r="DR35" s="362"/>
      <c r="DS35" s="362"/>
      <c r="DT35" s="362">
        <v>10668.7</v>
      </c>
      <c r="DU35" s="362"/>
      <c r="DV35" s="362"/>
      <c r="DW35" s="362"/>
      <c r="DX35" s="362"/>
      <c r="DY35" s="362"/>
      <c r="DZ35" s="362"/>
      <c r="EA35" s="362"/>
      <c r="EB35" s="362"/>
      <c r="EC35" s="362"/>
      <c r="ED35" s="362"/>
      <c r="EE35" s="362"/>
      <c r="EF35" s="362"/>
      <c r="EG35" s="362"/>
      <c r="EH35" s="362"/>
      <c r="EI35" s="362"/>
      <c r="EJ35" s="362"/>
      <c r="EK35" s="362"/>
      <c r="EL35" s="362"/>
      <c r="EM35" s="362"/>
      <c r="EN35" s="362"/>
      <c r="EO35" s="362"/>
      <c r="EP35" s="362">
        <v>14892</v>
      </c>
      <c r="EQ35" s="362"/>
      <c r="ER35" s="362"/>
      <c r="ES35" s="362"/>
      <c r="ET35" s="362"/>
      <c r="EU35" s="362"/>
      <c r="EV35" s="362"/>
      <c r="EW35" s="362"/>
      <c r="EX35" s="362"/>
      <c r="EY35" s="362"/>
      <c r="EZ35" s="362"/>
      <c r="FA35" s="362"/>
      <c r="FB35" s="362"/>
      <c r="FC35" s="362"/>
      <c r="FD35" s="362"/>
      <c r="FE35" s="362"/>
      <c r="FF35" s="362"/>
      <c r="FG35" s="362"/>
      <c r="FH35" s="362"/>
      <c r="FI35" s="362"/>
      <c r="FJ35" s="362"/>
      <c r="FK35" s="362"/>
      <c r="FL35" s="362"/>
      <c r="FM35" s="362"/>
      <c r="FN35" s="362"/>
      <c r="FO35" s="362"/>
      <c r="FP35" s="362"/>
      <c r="FQ35" s="362"/>
      <c r="FR35" s="362"/>
      <c r="FS35" s="362"/>
      <c r="FT35" s="362"/>
      <c r="FU35" s="362"/>
      <c r="FV35" s="362"/>
      <c r="FW35" s="362"/>
      <c r="FX35" s="362"/>
      <c r="FY35" s="362"/>
      <c r="FZ35" s="362"/>
      <c r="GA35" s="362"/>
      <c r="GB35" s="362"/>
      <c r="GC35" s="362"/>
      <c r="GD35" s="362"/>
      <c r="GE35" s="362"/>
      <c r="GF35" s="362"/>
      <c r="GG35" s="362"/>
      <c r="GH35" s="362"/>
      <c r="GI35" s="362"/>
      <c r="GJ35" s="362"/>
      <c r="GK35" s="362"/>
      <c r="GL35" s="362"/>
      <c r="GM35" s="362"/>
      <c r="GN35" s="362"/>
      <c r="GO35" s="362"/>
      <c r="GP35" s="362"/>
      <c r="GQ35" s="362"/>
      <c r="GR35" s="362"/>
      <c r="GS35" s="362"/>
      <c r="GT35" s="362"/>
      <c r="GU35" s="362"/>
      <c r="GV35" s="362"/>
      <c r="GW35" s="362"/>
      <c r="GX35" s="362"/>
      <c r="GY35" s="362"/>
      <c r="GZ35" s="362"/>
      <c r="HA35" s="362"/>
      <c r="HB35" s="362"/>
      <c r="HC35" s="362"/>
      <c r="HD35" s="362"/>
      <c r="HE35" s="362"/>
      <c r="HF35" s="362"/>
      <c r="HG35" s="362"/>
      <c r="HH35" s="362"/>
      <c r="HI35" s="362"/>
      <c r="HJ35" s="362"/>
      <c r="HK35" s="362"/>
      <c r="HL35" s="362"/>
      <c r="HM35" s="362"/>
      <c r="HN35" s="362"/>
      <c r="HO35" s="362"/>
      <c r="HP35" s="362"/>
      <c r="HQ35" s="362"/>
      <c r="HR35" s="362"/>
      <c r="HS35" s="362"/>
      <c r="HT35" s="362"/>
      <c r="HU35" s="362"/>
      <c r="HV35" s="362"/>
      <c r="HW35" s="362"/>
      <c r="HX35" s="362"/>
      <c r="HY35" s="362"/>
      <c r="HZ35" s="362"/>
      <c r="IA35" s="362"/>
      <c r="IB35" s="362"/>
      <c r="IC35" s="362"/>
      <c r="ID35" s="362"/>
      <c r="IE35" s="362"/>
      <c r="IF35" s="362"/>
      <c r="IG35" s="362"/>
      <c r="IH35" s="362"/>
      <c r="II35" s="362"/>
      <c r="IJ35" s="362"/>
      <c r="IK35" s="362"/>
      <c r="IL35" s="362"/>
      <c r="IM35" s="362"/>
      <c r="IN35" s="362"/>
      <c r="IO35" s="362"/>
      <c r="IP35" s="362"/>
      <c r="IQ35" s="362"/>
      <c r="IR35" s="362"/>
      <c r="IS35" s="362"/>
      <c r="IT35" s="362"/>
      <c r="IU35" s="362"/>
    </row>
    <row r="36" spans="1:255" s="20" customFormat="1" x14ac:dyDescent="0.2">
      <c r="A36" s="488"/>
      <c r="B36" s="488"/>
      <c r="C36" s="488"/>
      <c r="D36" s="488"/>
      <c r="E36" s="488"/>
      <c r="F36" s="488"/>
      <c r="G36" s="488"/>
      <c r="H36" s="488"/>
      <c r="I36" s="365" t="s">
        <v>64</v>
      </c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365"/>
      <c r="AE36" s="365"/>
      <c r="AF36" s="365"/>
      <c r="AG36" s="365"/>
      <c r="AH36" s="365"/>
      <c r="AI36" s="365"/>
      <c r="AJ36" s="365"/>
      <c r="AK36" s="365"/>
      <c r="AL36" s="365"/>
      <c r="AM36" s="365"/>
      <c r="AN36" s="365"/>
      <c r="AO36" s="365"/>
      <c r="AP36" s="488"/>
      <c r="AQ36" s="488"/>
      <c r="AR36" s="488"/>
      <c r="AS36" s="488"/>
      <c r="AT36" s="488"/>
      <c r="AU36" s="488"/>
      <c r="AV36" s="488"/>
      <c r="AW36" s="488"/>
      <c r="AX36" s="488"/>
      <c r="AY36" s="488"/>
      <c r="AZ36" s="488"/>
      <c r="BA36" s="488"/>
      <c r="BB36" s="488"/>
      <c r="BC36" s="488"/>
      <c r="BD36" s="488"/>
      <c r="BE36" s="488"/>
      <c r="BF36" s="363"/>
      <c r="BG36" s="363"/>
      <c r="BH36" s="363"/>
      <c r="BI36" s="363"/>
      <c r="BJ36" s="363"/>
      <c r="BK36" s="363"/>
      <c r="BL36" s="363"/>
      <c r="BM36" s="363"/>
      <c r="BN36" s="363"/>
      <c r="BO36" s="363"/>
      <c r="BP36" s="363"/>
      <c r="BQ36" s="363"/>
      <c r="BR36" s="363"/>
      <c r="BS36" s="363"/>
      <c r="BT36" s="363"/>
      <c r="BU36" s="363"/>
      <c r="BV36" s="363"/>
      <c r="BW36" s="363"/>
      <c r="BX36" s="363"/>
      <c r="BY36" s="363"/>
      <c r="BZ36" s="363"/>
      <c r="CA36" s="363"/>
      <c r="CB36" s="369"/>
      <c r="CC36" s="369"/>
      <c r="CD36" s="369"/>
      <c r="CE36" s="369"/>
      <c r="CF36" s="369"/>
      <c r="CG36" s="369"/>
      <c r="CH36" s="369"/>
      <c r="CI36" s="369"/>
      <c r="CJ36" s="369"/>
      <c r="CK36" s="369"/>
      <c r="CL36" s="369"/>
      <c r="CM36" s="369"/>
      <c r="CN36" s="369"/>
      <c r="CO36" s="369"/>
      <c r="CP36" s="369"/>
      <c r="CQ36" s="369"/>
      <c r="CR36" s="369"/>
      <c r="CS36" s="369"/>
      <c r="CT36" s="369"/>
      <c r="CU36" s="369"/>
      <c r="CV36" s="369"/>
      <c r="CW36" s="369"/>
      <c r="CX36" s="362"/>
      <c r="CY36" s="362"/>
      <c r="CZ36" s="362"/>
      <c r="DA36" s="362"/>
      <c r="DB36" s="362"/>
      <c r="DC36" s="362"/>
      <c r="DD36" s="362"/>
      <c r="DE36" s="362"/>
      <c r="DF36" s="362"/>
      <c r="DG36" s="362"/>
      <c r="DH36" s="362"/>
      <c r="DI36" s="362"/>
      <c r="DJ36" s="362"/>
      <c r="DK36" s="362"/>
      <c r="DL36" s="362"/>
      <c r="DM36" s="362"/>
      <c r="DN36" s="362"/>
      <c r="DO36" s="362"/>
      <c r="DP36" s="362"/>
      <c r="DQ36" s="362"/>
      <c r="DR36" s="362"/>
      <c r="DS36" s="362"/>
      <c r="DT36" s="362"/>
      <c r="DU36" s="362"/>
      <c r="DV36" s="362"/>
      <c r="DW36" s="362"/>
      <c r="DX36" s="362"/>
      <c r="DY36" s="362"/>
      <c r="DZ36" s="362"/>
      <c r="EA36" s="362"/>
      <c r="EB36" s="362"/>
      <c r="EC36" s="362"/>
      <c r="ED36" s="362"/>
      <c r="EE36" s="362"/>
      <c r="EF36" s="362"/>
      <c r="EG36" s="362"/>
      <c r="EH36" s="362"/>
      <c r="EI36" s="362"/>
      <c r="EJ36" s="362"/>
      <c r="EK36" s="362"/>
      <c r="EL36" s="362"/>
      <c r="EM36" s="362"/>
      <c r="EN36" s="362"/>
      <c r="EO36" s="362"/>
      <c r="EP36" s="362"/>
      <c r="EQ36" s="362"/>
      <c r="ER36" s="362"/>
      <c r="ES36" s="362"/>
      <c r="ET36" s="362"/>
      <c r="EU36" s="362"/>
      <c r="EV36" s="362"/>
      <c r="EW36" s="362"/>
      <c r="EX36" s="362"/>
      <c r="EY36" s="362"/>
      <c r="EZ36" s="362"/>
      <c r="FA36" s="362"/>
      <c r="FB36" s="362"/>
      <c r="FC36" s="362"/>
      <c r="FD36" s="362"/>
      <c r="FE36" s="362"/>
      <c r="FF36" s="362"/>
      <c r="FG36" s="362"/>
      <c r="FH36" s="362"/>
      <c r="FI36" s="362"/>
      <c r="FJ36" s="362"/>
      <c r="FK36" s="362"/>
      <c r="FL36" s="362"/>
      <c r="FM36" s="362"/>
      <c r="FN36" s="362"/>
      <c r="FO36" s="362"/>
      <c r="FP36" s="362"/>
      <c r="FQ36" s="362"/>
      <c r="FR36" s="362"/>
      <c r="FS36" s="362"/>
      <c r="FT36" s="362"/>
      <c r="FU36" s="362"/>
      <c r="FV36" s="362"/>
      <c r="FW36" s="362"/>
      <c r="FX36" s="362"/>
      <c r="FY36" s="362"/>
      <c r="FZ36" s="362"/>
      <c r="GA36" s="362"/>
      <c r="GB36" s="362"/>
      <c r="GC36" s="362"/>
      <c r="GD36" s="362"/>
      <c r="GE36" s="362"/>
      <c r="GF36" s="362"/>
      <c r="GG36" s="362"/>
      <c r="GH36" s="362"/>
      <c r="GI36" s="362"/>
      <c r="GJ36" s="362"/>
      <c r="GK36" s="362"/>
      <c r="GL36" s="362"/>
      <c r="GM36" s="362"/>
      <c r="GN36" s="362"/>
      <c r="GO36" s="362"/>
      <c r="GP36" s="362"/>
      <c r="GQ36" s="362"/>
      <c r="GR36" s="362"/>
      <c r="GS36" s="362"/>
      <c r="GT36" s="362"/>
      <c r="GU36" s="362"/>
      <c r="GV36" s="362"/>
      <c r="GW36" s="362"/>
      <c r="GX36" s="362"/>
      <c r="GY36" s="362"/>
      <c r="GZ36" s="362"/>
      <c r="HA36" s="362"/>
      <c r="HB36" s="362"/>
      <c r="HC36" s="362"/>
      <c r="HD36" s="362"/>
      <c r="HE36" s="362"/>
      <c r="HF36" s="362"/>
      <c r="HG36" s="362"/>
      <c r="HH36" s="362"/>
      <c r="HI36" s="362"/>
      <c r="HJ36" s="362"/>
      <c r="HK36" s="362"/>
      <c r="HL36" s="362"/>
      <c r="HM36" s="362"/>
      <c r="HN36" s="362"/>
      <c r="HO36" s="362"/>
      <c r="HP36" s="362"/>
      <c r="HQ36" s="362"/>
      <c r="HR36" s="362"/>
      <c r="HS36" s="362"/>
      <c r="HT36" s="362"/>
      <c r="HU36" s="362"/>
      <c r="HV36" s="362"/>
      <c r="HW36" s="362"/>
      <c r="HX36" s="362"/>
      <c r="HY36" s="362"/>
      <c r="HZ36" s="362"/>
      <c r="IA36" s="362"/>
      <c r="IB36" s="362"/>
      <c r="IC36" s="362"/>
      <c r="ID36" s="362"/>
      <c r="IE36" s="362"/>
      <c r="IF36" s="362"/>
      <c r="IG36" s="362"/>
      <c r="IH36" s="362"/>
      <c r="II36" s="362"/>
      <c r="IJ36" s="362"/>
      <c r="IK36" s="362"/>
      <c r="IL36" s="362"/>
      <c r="IM36" s="362"/>
      <c r="IN36" s="362"/>
      <c r="IO36" s="362"/>
      <c r="IP36" s="362"/>
      <c r="IQ36" s="362"/>
      <c r="IR36" s="362"/>
      <c r="IS36" s="362"/>
      <c r="IT36" s="362"/>
      <c r="IU36" s="362"/>
    </row>
    <row r="37" spans="1:255" s="20" customFormat="1" ht="15.75" customHeight="1" x14ac:dyDescent="0.25">
      <c r="A37" s="488"/>
      <c r="B37" s="488"/>
      <c r="C37" s="488"/>
      <c r="D37" s="488"/>
      <c r="E37" s="488"/>
      <c r="F37" s="488"/>
      <c r="G37" s="488"/>
      <c r="H37" s="488"/>
      <c r="I37" s="381" t="s">
        <v>65</v>
      </c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1"/>
      <c r="AP37" s="488"/>
      <c r="AQ37" s="488"/>
      <c r="AR37" s="488"/>
      <c r="AS37" s="488"/>
      <c r="AT37" s="488"/>
      <c r="AU37" s="488"/>
      <c r="AV37" s="488"/>
      <c r="AW37" s="488"/>
      <c r="AX37" s="488"/>
      <c r="AY37" s="488"/>
      <c r="AZ37" s="488"/>
      <c r="BA37" s="488"/>
      <c r="BB37" s="488"/>
      <c r="BC37" s="488"/>
      <c r="BD37" s="488"/>
      <c r="BE37" s="488"/>
      <c r="BF37" s="363"/>
      <c r="BG37" s="363"/>
      <c r="BH37" s="363"/>
      <c r="BI37" s="363"/>
      <c r="BJ37" s="363"/>
      <c r="BK37" s="363"/>
      <c r="BL37" s="363"/>
      <c r="BM37" s="363"/>
      <c r="BN37" s="363"/>
      <c r="BO37" s="363"/>
      <c r="BP37" s="363"/>
      <c r="BQ37" s="363"/>
      <c r="BR37" s="363"/>
      <c r="BS37" s="363"/>
      <c r="BT37" s="363"/>
      <c r="BU37" s="363"/>
      <c r="BV37" s="363"/>
      <c r="BW37" s="363"/>
      <c r="BX37" s="363"/>
      <c r="BY37" s="363"/>
      <c r="BZ37" s="363"/>
      <c r="CA37" s="363"/>
      <c r="CB37" s="369"/>
      <c r="CC37" s="369"/>
      <c r="CD37" s="369"/>
      <c r="CE37" s="369"/>
      <c r="CF37" s="369"/>
      <c r="CG37" s="369"/>
      <c r="CH37" s="369"/>
      <c r="CI37" s="369"/>
      <c r="CJ37" s="369"/>
      <c r="CK37" s="369"/>
      <c r="CL37" s="369"/>
      <c r="CM37" s="369"/>
      <c r="CN37" s="369"/>
      <c r="CO37" s="369"/>
      <c r="CP37" s="369"/>
      <c r="CQ37" s="369"/>
      <c r="CR37" s="369"/>
      <c r="CS37" s="369"/>
      <c r="CT37" s="369"/>
      <c r="CU37" s="369"/>
      <c r="CV37" s="369"/>
      <c r="CW37" s="369"/>
      <c r="CX37" s="362"/>
      <c r="CY37" s="362"/>
      <c r="CZ37" s="362"/>
      <c r="DA37" s="362"/>
      <c r="DB37" s="362"/>
      <c r="DC37" s="362"/>
      <c r="DD37" s="362"/>
      <c r="DE37" s="362"/>
      <c r="DF37" s="362"/>
      <c r="DG37" s="362"/>
      <c r="DH37" s="362"/>
      <c r="DI37" s="362"/>
      <c r="DJ37" s="362"/>
      <c r="DK37" s="362"/>
      <c r="DL37" s="362"/>
      <c r="DM37" s="362"/>
      <c r="DN37" s="362"/>
      <c r="DO37" s="362"/>
      <c r="DP37" s="362"/>
      <c r="DQ37" s="362"/>
      <c r="DR37" s="362"/>
      <c r="DS37" s="362"/>
      <c r="DT37" s="362"/>
      <c r="DU37" s="362"/>
      <c r="DV37" s="362"/>
      <c r="DW37" s="362"/>
      <c r="DX37" s="362"/>
      <c r="DY37" s="362"/>
      <c r="DZ37" s="362"/>
      <c r="EA37" s="362"/>
      <c r="EB37" s="362"/>
      <c r="EC37" s="362"/>
      <c r="ED37" s="362"/>
      <c r="EE37" s="362"/>
      <c r="EF37" s="362"/>
      <c r="EG37" s="362"/>
      <c r="EH37" s="362"/>
      <c r="EI37" s="362"/>
      <c r="EJ37" s="362"/>
      <c r="EK37" s="362"/>
      <c r="EL37" s="362"/>
      <c r="EM37" s="362"/>
      <c r="EN37" s="362"/>
      <c r="EO37" s="362"/>
      <c r="EP37" s="362"/>
      <c r="EQ37" s="362"/>
      <c r="ER37" s="362"/>
      <c r="ES37" s="362"/>
      <c r="ET37" s="362"/>
      <c r="EU37" s="362"/>
      <c r="EV37" s="362"/>
      <c r="EW37" s="362"/>
      <c r="EX37" s="362"/>
      <c r="EY37" s="362"/>
      <c r="EZ37" s="362"/>
      <c r="FA37" s="362"/>
      <c r="FB37" s="362"/>
      <c r="FC37" s="362"/>
      <c r="FD37" s="362"/>
      <c r="FE37" s="362"/>
      <c r="FF37" s="362"/>
      <c r="FG37" s="362"/>
      <c r="FH37" s="362"/>
      <c r="FI37" s="362"/>
      <c r="FJ37" s="362"/>
      <c r="FK37" s="362"/>
      <c r="FL37" s="362"/>
      <c r="FM37" s="362"/>
      <c r="FN37" s="362"/>
      <c r="FO37" s="362"/>
      <c r="FP37" s="362"/>
      <c r="FQ37" s="362"/>
      <c r="FR37" s="362"/>
      <c r="FS37" s="362"/>
      <c r="FT37" s="362"/>
      <c r="FU37" s="362"/>
      <c r="FV37" s="362"/>
      <c r="FW37" s="362"/>
      <c r="FX37" s="362"/>
      <c r="FY37" s="362"/>
      <c r="FZ37" s="362"/>
      <c r="GA37" s="362"/>
      <c r="GB37" s="362"/>
      <c r="GC37" s="362"/>
      <c r="GD37" s="362"/>
      <c r="GE37" s="362"/>
      <c r="GF37" s="362"/>
      <c r="GG37" s="362"/>
      <c r="GH37" s="362"/>
      <c r="GI37" s="362"/>
      <c r="GJ37" s="362"/>
      <c r="GK37" s="362"/>
      <c r="GL37" s="362"/>
      <c r="GM37" s="362"/>
      <c r="GN37" s="362"/>
      <c r="GO37" s="362"/>
      <c r="GP37" s="362"/>
      <c r="GQ37" s="362"/>
      <c r="GR37" s="362"/>
      <c r="GS37" s="362"/>
      <c r="GT37" s="362"/>
      <c r="GU37" s="362"/>
      <c r="GV37" s="362"/>
      <c r="GW37" s="362"/>
      <c r="GX37" s="362"/>
      <c r="GY37" s="362"/>
      <c r="GZ37" s="362"/>
      <c r="HA37" s="362"/>
      <c r="HB37" s="362"/>
      <c r="HC37" s="362"/>
      <c r="HD37" s="362"/>
      <c r="HE37" s="362"/>
      <c r="HF37" s="362"/>
      <c r="HG37" s="362"/>
      <c r="HH37" s="362"/>
      <c r="HI37" s="362"/>
      <c r="HJ37" s="362"/>
      <c r="HK37" s="362"/>
      <c r="HL37" s="362"/>
      <c r="HM37" s="362"/>
      <c r="HN37" s="362"/>
      <c r="HO37" s="362"/>
      <c r="HP37" s="362"/>
      <c r="HQ37" s="362"/>
      <c r="HR37" s="362"/>
      <c r="HS37" s="362"/>
      <c r="HT37" s="362"/>
      <c r="HU37" s="362"/>
      <c r="HV37" s="362"/>
      <c r="HW37" s="362"/>
      <c r="HX37" s="362"/>
      <c r="HY37" s="362"/>
      <c r="HZ37" s="362"/>
      <c r="IA37" s="362"/>
      <c r="IB37" s="362"/>
      <c r="IC37" s="362"/>
      <c r="ID37" s="362"/>
      <c r="IE37" s="362"/>
      <c r="IF37" s="362"/>
      <c r="IG37" s="362"/>
      <c r="IH37" s="362"/>
      <c r="II37" s="362"/>
      <c r="IJ37" s="362"/>
      <c r="IK37" s="362"/>
      <c r="IL37" s="362"/>
      <c r="IM37" s="362"/>
      <c r="IN37" s="362"/>
      <c r="IO37" s="362"/>
      <c r="IP37" s="362"/>
      <c r="IQ37" s="362"/>
      <c r="IR37" s="362"/>
      <c r="IS37" s="362"/>
      <c r="IT37" s="362"/>
      <c r="IU37" s="362"/>
    </row>
    <row r="38" spans="1:255" s="20" customFormat="1" x14ac:dyDescent="0.2">
      <c r="A38" s="488" t="s">
        <v>66</v>
      </c>
      <c r="B38" s="488"/>
      <c r="C38" s="488"/>
      <c r="D38" s="488"/>
      <c r="E38" s="488"/>
      <c r="F38" s="488"/>
      <c r="G38" s="488"/>
      <c r="H38" s="488"/>
      <c r="I38" s="365" t="s">
        <v>67</v>
      </c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365"/>
      <c r="AN38" s="365"/>
      <c r="AO38" s="365"/>
      <c r="AP38" s="488" t="s">
        <v>41</v>
      </c>
      <c r="AQ38" s="488"/>
      <c r="AR38" s="488"/>
      <c r="AS38" s="488"/>
      <c r="AT38" s="488"/>
      <c r="AU38" s="488"/>
      <c r="AV38" s="488"/>
      <c r="AW38" s="488"/>
      <c r="AX38" s="488"/>
      <c r="AY38" s="488"/>
      <c r="AZ38" s="488"/>
      <c r="BA38" s="488"/>
      <c r="BB38" s="488"/>
      <c r="BC38" s="488"/>
      <c r="BD38" s="488"/>
      <c r="BE38" s="488"/>
      <c r="BF38" s="362">
        <v>3.6665000000000001</v>
      </c>
      <c r="BG38" s="362"/>
      <c r="BH38" s="362"/>
      <c r="BI38" s="362"/>
      <c r="BJ38" s="362"/>
      <c r="BK38" s="362"/>
      <c r="BL38" s="362"/>
      <c r="BM38" s="362"/>
      <c r="BN38" s="362"/>
      <c r="BO38" s="362"/>
      <c r="BP38" s="362"/>
      <c r="BQ38" s="362"/>
      <c r="BR38" s="362"/>
      <c r="BS38" s="362"/>
      <c r="BT38" s="362"/>
      <c r="BU38" s="362"/>
      <c r="BV38" s="362"/>
      <c r="BW38" s="362"/>
      <c r="BX38" s="362"/>
      <c r="BY38" s="362"/>
      <c r="BZ38" s="362"/>
      <c r="CA38" s="362"/>
      <c r="CB38" s="362">
        <v>5.8422999999999998</v>
      </c>
      <c r="CC38" s="362"/>
      <c r="CD38" s="362"/>
      <c r="CE38" s="362"/>
      <c r="CF38" s="362"/>
      <c r="CG38" s="362"/>
      <c r="CH38" s="362"/>
      <c r="CI38" s="362"/>
      <c r="CJ38" s="362"/>
      <c r="CK38" s="362"/>
      <c r="CL38" s="362"/>
      <c r="CM38" s="362"/>
      <c r="CN38" s="362"/>
      <c r="CO38" s="362"/>
      <c r="CP38" s="362"/>
      <c r="CQ38" s="362"/>
      <c r="CR38" s="362"/>
      <c r="CS38" s="362"/>
      <c r="CT38" s="362"/>
      <c r="CU38" s="362"/>
      <c r="CV38" s="362"/>
      <c r="CW38" s="362"/>
      <c r="CX38" s="382">
        <v>3.6665000000000001</v>
      </c>
      <c r="CY38" s="382"/>
      <c r="CZ38" s="382"/>
      <c r="DA38" s="382"/>
      <c r="DB38" s="382"/>
      <c r="DC38" s="382"/>
      <c r="DD38" s="382"/>
      <c r="DE38" s="382"/>
      <c r="DF38" s="382"/>
      <c r="DG38" s="382"/>
      <c r="DH38" s="382"/>
      <c r="DI38" s="382"/>
      <c r="DJ38" s="382"/>
      <c r="DK38" s="382"/>
      <c r="DL38" s="382"/>
      <c r="DM38" s="382"/>
      <c r="DN38" s="382"/>
      <c r="DO38" s="382"/>
      <c r="DP38" s="382"/>
      <c r="DQ38" s="382"/>
      <c r="DR38" s="382"/>
      <c r="DS38" s="382"/>
      <c r="DT38" s="382">
        <v>3.6665000000000001</v>
      </c>
      <c r="DU38" s="382"/>
      <c r="DV38" s="382"/>
      <c r="DW38" s="382"/>
      <c r="DX38" s="382"/>
      <c r="DY38" s="382"/>
      <c r="DZ38" s="382"/>
      <c r="EA38" s="382"/>
      <c r="EB38" s="382"/>
      <c r="EC38" s="382"/>
      <c r="ED38" s="382"/>
      <c r="EE38" s="382"/>
      <c r="EF38" s="382"/>
      <c r="EG38" s="382"/>
      <c r="EH38" s="382"/>
      <c r="EI38" s="382"/>
      <c r="EJ38" s="382"/>
      <c r="EK38" s="382"/>
      <c r="EL38" s="382"/>
      <c r="EM38" s="382"/>
      <c r="EN38" s="382"/>
      <c r="EO38" s="382"/>
      <c r="EP38" s="382">
        <f>CX38</f>
        <v>3.6665000000000001</v>
      </c>
      <c r="EQ38" s="382"/>
      <c r="ER38" s="382"/>
      <c r="ES38" s="382"/>
      <c r="ET38" s="382"/>
      <c r="EU38" s="382"/>
      <c r="EV38" s="382"/>
      <c r="EW38" s="382"/>
      <c r="EX38" s="382"/>
      <c r="EY38" s="382"/>
      <c r="EZ38" s="382"/>
      <c r="FA38" s="382"/>
      <c r="FB38" s="382"/>
      <c r="FC38" s="382"/>
      <c r="FD38" s="382"/>
      <c r="FE38" s="382"/>
      <c r="FF38" s="382"/>
      <c r="FG38" s="382"/>
      <c r="FH38" s="382"/>
      <c r="FI38" s="382"/>
      <c r="FJ38" s="382"/>
      <c r="FK38" s="382"/>
      <c r="FL38" s="382">
        <f>'[4]Баланс энергии'!$BJ$20</f>
        <v>0</v>
      </c>
      <c r="FM38" s="382"/>
      <c r="FN38" s="382"/>
      <c r="FO38" s="382"/>
      <c r="FP38" s="382"/>
      <c r="FQ38" s="382"/>
      <c r="FR38" s="382"/>
      <c r="FS38" s="382"/>
      <c r="FT38" s="382"/>
      <c r="FU38" s="382"/>
      <c r="FV38" s="382"/>
      <c r="FW38" s="382"/>
      <c r="FX38" s="382"/>
      <c r="FY38" s="382"/>
      <c r="FZ38" s="382"/>
      <c r="GA38" s="382"/>
      <c r="GB38" s="382"/>
      <c r="GC38" s="382"/>
      <c r="GD38" s="382"/>
      <c r="GE38" s="382"/>
      <c r="GF38" s="382"/>
      <c r="GG38" s="382"/>
      <c r="GH38" s="382">
        <f>'[4]Баланс энергии'!$BO$20</f>
        <v>0</v>
      </c>
      <c r="GI38" s="382"/>
      <c r="GJ38" s="382"/>
      <c r="GK38" s="382"/>
      <c r="GL38" s="382"/>
      <c r="GM38" s="382"/>
      <c r="GN38" s="382"/>
      <c r="GO38" s="382"/>
      <c r="GP38" s="382"/>
      <c r="GQ38" s="382"/>
      <c r="GR38" s="382"/>
      <c r="GS38" s="382"/>
      <c r="GT38" s="382"/>
      <c r="GU38" s="382"/>
      <c r="GV38" s="382"/>
      <c r="GW38" s="382"/>
      <c r="GX38" s="382"/>
      <c r="GY38" s="382"/>
      <c r="GZ38" s="382"/>
      <c r="HA38" s="382"/>
      <c r="HB38" s="382"/>
      <c r="HC38" s="382"/>
      <c r="HD38" s="382">
        <f>'[4]Баланс энергии'!$BY$20</f>
        <v>0</v>
      </c>
      <c r="HE38" s="382"/>
      <c r="HF38" s="382"/>
      <c r="HG38" s="382"/>
      <c r="HH38" s="382"/>
      <c r="HI38" s="382"/>
      <c r="HJ38" s="382"/>
      <c r="HK38" s="382"/>
      <c r="HL38" s="382"/>
      <c r="HM38" s="382"/>
      <c r="HN38" s="382"/>
      <c r="HO38" s="382"/>
      <c r="HP38" s="382"/>
      <c r="HQ38" s="382"/>
      <c r="HR38" s="382"/>
      <c r="HS38" s="382"/>
      <c r="HT38" s="382"/>
      <c r="HU38" s="382"/>
      <c r="HV38" s="382"/>
      <c r="HW38" s="382"/>
      <c r="HX38" s="382"/>
      <c r="HY38" s="382"/>
      <c r="HZ38" s="382">
        <f>'[4]Баланс энергии'!$CD$20</f>
        <v>0</v>
      </c>
      <c r="IA38" s="382"/>
      <c r="IB38" s="382"/>
      <c r="IC38" s="382"/>
      <c r="ID38" s="382"/>
      <c r="IE38" s="382"/>
      <c r="IF38" s="382"/>
      <c r="IG38" s="382"/>
      <c r="IH38" s="382"/>
      <c r="II38" s="382"/>
      <c r="IJ38" s="382"/>
      <c r="IK38" s="382"/>
      <c r="IL38" s="382"/>
      <c r="IM38" s="382"/>
      <c r="IN38" s="382"/>
      <c r="IO38" s="382"/>
      <c r="IP38" s="382"/>
      <c r="IQ38" s="382"/>
      <c r="IR38" s="382"/>
      <c r="IS38" s="382"/>
      <c r="IT38" s="382"/>
      <c r="IU38" s="382"/>
    </row>
    <row r="39" spans="1:255" s="20" customFormat="1" ht="18.75" x14ac:dyDescent="0.2">
      <c r="A39" s="488"/>
      <c r="B39" s="488"/>
      <c r="C39" s="488"/>
      <c r="D39" s="488"/>
      <c r="E39" s="488"/>
      <c r="F39" s="488"/>
      <c r="G39" s="488"/>
      <c r="H39" s="488"/>
      <c r="I39" s="365" t="s">
        <v>68</v>
      </c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5"/>
      <c r="AO39" s="365"/>
      <c r="AP39" s="488"/>
      <c r="AQ39" s="488"/>
      <c r="AR39" s="488"/>
      <c r="AS39" s="488"/>
      <c r="AT39" s="488"/>
      <c r="AU39" s="488"/>
      <c r="AV39" s="488"/>
      <c r="AW39" s="488"/>
      <c r="AX39" s="488"/>
      <c r="AY39" s="488"/>
      <c r="AZ39" s="488"/>
      <c r="BA39" s="488"/>
      <c r="BB39" s="488"/>
      <c r="BC39" s="488"/>
      <c r="BD39" s="488"/>
      <c r="BE39" s="488"/>
      <c r="BF39" s="362"/>
      <c r="BG39" s="362"/>
      <c r="BH39" s="362"/>
      <c r="BI39" s="362"/>
      <c r="BJ39" s="362"/>
      <c r="BK39" s="362"/>
      <c r="BL39" s="362"/>
      <c r="BM39" s="362"/>
      <c r="BN39" s="362"/>
      <c r="BO39" s="362"/>
      <c r="BP39" s="362"/>
      <c r="BQ39" s="362"/>
      <c r="BR39" s="362"/>
      <c r="BS39" s="362"/>
      <c r="BT39" s="362"/>
      <c r="BU39" s="362"/>
      <c r="BV39" s="362"/>
      <c r="BW39" s="362"/>
      <c r="BX39" s="362"/>
      <c r="BY39" s="362"/>
      <c r="BZ39" s="362"/>
      <c r="CA39" s="362"/>
      <c r="CB39" s="362"/>
      <c r="CC39" s="362"/>
      <c r="CD39" s="362"/>
      <c r="CE39" s="362"/>
      <c r="CF39" s="362"/>
      <c r="CG39" s="362"/>
      <c r="CH39" s="362"/>
      <c r="CI39" s="362"/>
      <c r="CJ39" s="362"/>
      <c r="CK39" s="362"/>
      <c r="CL39" s="362"/>
      <c r="CM39" s="362"/>
      <c r="CN39" s="362"/>
      <c r="CO39" s="362"/>
      <c r="CP39" s="362"/>
      <c r="CQ39" s="362"/>
      <c r="CR39" s="362"/>
      <c r="CS39" s="362"/>
      <c r="CT39" s="362"/>
      <c r="CU39" s="362"/>
      <c r="CV39" s="362"/>
      <c r="CW39" s="362"/>
      <c r="CX39" s="382"/>
      <c r="CY39" s="382"/>
      <c r="CZ39" s="382"/>
      <c r="DA39" s="382"/>
      <c r="DB39" s="382"/>
      <c r="DC39" s="382"/>
      <c r="DD39" s="382"/>
      <c r="DE39" s="382"/>
      <c r="DF39" s="382"/>
      <c r="DG39" s="382"/>
      <c r="DH39" s="382"/>
      <c r="DI39" s="382"/>
      <c r="DJ39" s="382"/>
      <c r="DK39" s="382"/>
      <c r="DL39" s="382"/>
      <c r="DM39" s="382"/>
      <c r="DN39" s="382"/>
      <c r="DO39" s="382"/>
      <c r="DP39" s="382"/>
      <c r="DQ39" s="382"/>
      <c r="DR39" s="382"/>
      <c r="DS39" s="382"/>
      <c r="DT39" s="382"/>
      <c r="DU39" s="382"/>
      <c r="DV39" s="382"/>
      <c r="DW39" s="382"/>
      <c r="DX39" s="382"/>
      <c r="DY39" s="382"/>
      <c r="DZ39" s="382"/>
      <c r="EA39" s="382"/>
      <c r="EB39" s="382"/>
      <c r="EC39" s="382"/>
      <c r="ED39" s="382"/>
      <c r="EE39" s="382"/>
      <c r="EF39" s="382"/>
      <c r="EG39" s="382"/>
      <c r="EH39" s="382"/>
      <c r="EI39" s="382"/>
      <c r="EJ39" s="382"/>
      <c r="EK39" s="382"/>
      <c r="EL39" s="382"/>
      <c r="EM39" s="382"/>
      <c r="EN39" s="382"/>
      <c r="EO39" s="382"/>
      <c r="EP39" s="382"/>
      <c r="EQ39" s="382"/>
      <c r="ER39" s="382"/>
      <c r="ES39" s="382"/>
      <c r="ET39" s="382"/>
      <c r="EU39" s="382"/>
      <c r="EV39" s="382"/>
      <c r="EW39" s="382"/>
      <c r="EX39" s="382"/>
      <c r="EY39" s="382"/>
      <c r="EZ39" s="382"/>
      <c r="FA39" s="382"/>
      <c r="FB39" s="382"/>
      <c r="FC39" s="382"/>
      <c r="FD39" s="382"/>
      <c r="FE39" s="382"/>
      <c r="FF39" s="382"/>
      <c r="FG39" s="382"/>
      <c r="FH39" s="382"/>
      <c r="FI39" s="382"/>
      <c r="FJ39" s="382"/>
      <c r="FK39" s="382"/>
      <c r="FL39" s="382"/>
      <c r="FM39" s="382"/>
      <c r="FN39" s="382"/>
      <c r="FO39" s="382"/>
      <c r="FP39" s="382"/>
      <c r="FQ39" s="382"/>
      <c r="FR39" s="382"/>
      <c r="FS39" s="382"/>
      <c r="FT39" s="382"/>
      <c r="FU39" s="382"/>
      <c r="FV39" s="382"/>
      <c r="FW39" s="382"/>
      <c r="FX39" s="382"/>
      <c r="FY39" s="382"/>
      <c r="FZ39" s="382"/>
      <c r="GA39" s="382"/>
      <c r="GB39" s="382"/>
      <c r="GC39" s="382"/>
      <c r="GD39" s="382"/>
      <c r="GE39" s="382"/>
      <c r="GF39" s="382"/>
      <c r="GG39" s="382"/>
      <c r="GH39" s="382"/>
      <c r="GI39" s="382"/>
      <c r="GJ39" s="382"/>
      <c r="GK39" s="382"/>
      <c r="GL39" s="382"/>
      <c r="GM39" s="382"/>
      <c r="GN39" s="382"/>
      <c r="GO39" s="382"/>
      <c r="GP39" s="382"/>
      <c r="GQ39" s="382"/>
      <c r="GR39" s="382"/>
      <c r="GS39" s="382"/>
      <c r="GT39" s="382"/>
      <c r="GU39" s="382"/>
      <c r="GV39" s="382"/>
      <c r="GW39" s="382"/>
      <c r="GX39" s="382"/>
      <c r="GY39" s="382"/>
      <c r="GZ39" s="382"/>
      <c r="HA39" s="382"/>
      <c r="HB39" s="382"/>
      <c r="HC39" s="382"/>
      <c r="HD39" s="382"/>
      <c r="HE39" s="382"/>
      <c r="HF39" s="382"/>
      <c r="HG39" s="382"/>
      <c r="HH39" s="382"/>
      <c r="HI39" s="382"/>
      <c r="HJ39" s="382"/>
      <c r="HK39" s="382"/>
      <c r="HL39" s="382"/>
      <c r="HM39" s="382"/>
      <c r="HN39" s="382"/>
      <c r="HO39" s="382"/>
      <c r="HP39" s="382"/>
      <c r="HQ39" s="382"/>
      <c r="HR39" s="382"/>
      <c r="HS39" s="382"/>
      <c r="HT39" s="382"/>
      <c r="HU39" s="382"/>
      <c r="HV39" s="382"/>
      <c r="HW39" s="382"/>
      <c r="HX39" s="382"/>
      <c r="HY39" s="382"/>
      <c r="HZ39" s="382"/>
      <c r="IA39" s="382"/>
      <c r="IB39" s="382"/>
      <c r="IC39" s="382"/>
      <c r="ID39" s="382"/>
      <c r="IE39" s="382"/>
      <c r="IF39" s="382"/>
      <c r="IG39" s="382"/>
      <c r="IH39" s="382"/>
      <c r="II39" s="382"/>
      <c r="IJ39" s="382"/>
      <c r="IK39" s="382"/>
      <c r="IL39" s="382"/>
      <c r="IM39" s="382"/>
      <c r="IN39" s="382"/>
      <c r="IO39" s="382"/>
      <c r="IP39" s="382"/>
      <c r="IQ39" s="382"/>
      <c r="IR39" s="382"/>
      <c r="IS39" s="382"/>
      <c r="IT39" s="382"/>
      <c r="IU39" s="382"/>
    </row>
    <row r="40" spans="1:255" s="20" customFormat="1" ht="15.95" customHeight="1" x14ac:dyDescent="0.2">
      <c r="A40" s="488" t="s">
        <v>69</v>
      </c>
      <c r="B40" s="488"/>
      <c r="C40" s="488"/>
      <c r="D40" s="488"/>
      <c r="E40" s="488"/>
      <c r="F40" s="488"/>
      <c r="G40" s="488"/>
      <c r="H40" s="488"/>
      <c r="I40" s="365" t="s">
        <v>70</v>
      </c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65"/>
      <c r="AK40" s="365"/>
      <c r="AL40" s="365"/>
      <c r="AM40" s="365"/>
      <c r="AN40" s="365"/>
      <c r="AO40" s="365"/>
      <c r="AP40" s="365"/>
      <c r="AQ40" s="365"/>
      <c r="AR40" s="365"/>
      <c r="AS40" s="365"/>
      <c r="AT40" s="365"/>
      <c r="AU40" s="365"/>
      <c r="AV40" s="365"/>
      <c r="AW40" s="365"/>
      <c r="AX40" s="365"/>
      <c r="AY40" s="365"/>
      <c r="AZ40" s="365"/>
      <c r="BA40" s="365"/>
      <c r="BB40" s="365"/>
      <c r="BC40" s="365"/>
      <c r="BD40" s="365"/>
      <c r="BE40" s="365"/>
      <c r="BF40" s="367" t="s">
        <v>72</v>
      </c>
      <c r="BG40" s="367"/>
      <c r="BH40" s="367"/>
      <c r="BI40" s="367"/>
      <c r="BJ40" s="367"/>
      <c r="BK40" s="367"/>
      <c r="BL40" s="367"/>
      <c r="BM40" s="367"/>
      <c r="BN40" s="367"/>
      <c r="BO40" s="367"/>
      <c r="BP40" s="367"/>
      <c r="BQ40" s="367"/>
      <c r="BR40" s="367"/>
      <c r="BS40" s="367"/>
      <c r="BT40" s="367"/>
      <c r="BU40" s="367"/>
      <c r="BV40" s="367"/>
      <c r="BW40" s="367"/>
      <c r="BX40" s="367"/>
      <c r="BY40" s="367"/>
      <c r="BZ40" s="367"/>
      <c r="CA40" s="367"/>
      <c r="CB40" s="367" t="s">
        <v>72</v>
      </c>
      <c r="CC40" s="367"/>
      <c r="CD40" s="367"/>
      <c r="CE40" s="367"/>
      <c r="CF40" s="367"/>
      <c r="CG40" s="367"/>
      <c r="CH40" s="367"/>
      <c r="CI40" s="367"/>
      <c r="CJ40" s="367"/>
      <c r="CK40" s="367"/>
      <c r="CL40" s="367"/>
      <c r="CM40" s="367"/>
      <c r="CN40" s="367"/>
      <c r="CO40" s="367"/>
      <c r="CP40" s="367"/>
      <c r="CQ40" s="367"/>
      <c r="CR40" s="367"/>
      <c r="CS40" s="367"/>
      <c r="CT40" s="367"/>
      <c r="CU40" s="367"/>
      <c r="CV40" s="367"/>
      <c r="CW40" s="367"/>
      <c r="CX40" s="367" t="s">
        <v>72</v>
      </c>
      <c r="CY40" s="367"/>
      <c r="CZ40" s="367"/>
      <c r="DA40" s="367"/>
      <c r="DB40" s="367"/>
      <c r="DC40" s="367"/>
      <c r="DD40" s="367"/>
      <c r="DE40" s="367"/>
      <c r="DF40" s="367"/>
      <c r="DG40" s="367"/>
      <c r="DH40" s="367"/>
      <c r="DI40" s="367"/>
      <c r="DJ40" s="367"/>
      <c r="DK40" s="367"/>
      <c r="DL40" s="367"/>
      <c r="DM40" s="367"/>
      <c r="DN40" s="367"/>
      <c r="DO40" s="367"/>
      <c r="DP40" s="367"/>
      <c r="DQ40" s="367"/>
      <c r="DR40" s="367"/>
      <c r="DS40" s="367"/>
      <c r="DT40" s="367" t="s">
        <v>72</v>
      </c>
      <c r="DU40" s="367"/>
      <c r="DV40" s="367"/>
      <c r="DW40" s="367"/>
      <c r="DX40" s="367"/>
      <c r="DY40" s="367"/>
      <c r="DZ40" s="367"/>
      <c r="EA40" s="367"/>
      <c r="EB40" s="367"/>
      <c r="EC40" s="367"/>
      <c r="ED40" s="367"/>
      <c r="EE40" s="367"/>
      <c r="EF40" s="367"/>
      <c r="EG40" s="367"/>
      <c r="EH40" s="367"/>
      <c r="EI40" s="367"/>
      <c r="EJ40" s="367"/>
      <c r="EK40" s="367"/>
      <c r="EL40" s="367"/>
      <c r="EM40" s="367"/>
      <c r="EN40" s="367"/>
      <c r="EO40" s="367"/>
      <c r="EP40" s="367" t="s">
        <v>72</v>
      </c>
      <c r="EQ40" s="367"/>
      <c r="ER40" s="367"/>
      <c r="ES40" s="367"/>
      <c r="ET40" s="367"/>
      <c r="EU40" s="367"/>
      <c r="EV40" s="367"/>
      <c r="EW40" s="367"/>
      <c r="EX40" s="367"/>
      <c r="EY40" s="367"/>
      <c r="EZ40" s="367"/>
      <c r="FA40" s="367"/>
      <c r="FB40" s="367"/>
      <c r="FC40" s="367"/>
      <c r="FD40" s="367"/>
      <c r="FE40" s="367"/>
      <c r="FF40" s="367"/>
      <c r="FG40" s="367"/>
      <c r="FH40" s="367"/>
      <c r="FI40" s="367"/>
      <c r="FJ40" s="367"/>
      <c r="FK40" s="367"/>
      <c r="FL40" s="367"/>
      <c r="FM40" s="367"/>
      <c r="FN40" s="367"/>
      <c r="FO40" s="367"/>
      <c r="FP40" s="367"/>
      <c r="FQ40" s="367"/>
      <c r="FR40" s="367"/>
      <c r="FS40" s="367"/>
      <c r="FT40" s="367"/>
      <c r="FU40" s="367"/>
      <c r="FV40" s="367"/>
      <c r="FW40" s="367"/>
      <c r="FX40" s="367"/>
      <c r="FY40" s="367"/>
      <c r="FZ40" s="367"/>
      <c r="GA40" s="367"/>
      <c r="GB40" s="367"/>
      <c r="GC40" s="367"/>
      <c r="GD40" s="367"/>
      <c r="GE40" s="367"/>
      <c r="GF40" s="367"/>
      <c r="GG40" s="367"/>
      <c r="GH40" s="367"/>
      <c r="GI40" s="367"/>
      <c r="GJ40" s="367"/>
      <c r="GK40" s="367"/>
      <c r="GL40" s="367"/>
      <c r="GM40" s="367"/>
      <c r="GN40" s="367"/>
      <c r="GO40" s="367"/>
      <c r="GP40" s="367"/>
      <c r="GQ40" s="367"/>
      <c r="GR40" s="367"/>
      <c r="GS40" s="367"/>
      <c r="GT40" s="367"/>
      <c r="GU40" s="367"/>
      <c r="GV40" s="367"/>
      <c r="GW40" s="367"/>
      <c r="GX40" s="367"/>
      <c r="GY40" s="367"/>
      <c r="GZ40" s="367"/>
      <c r="HA40" s="367"/>
      <c r="HB40" s="367"/>
      <c r="HC40" s="367"/>
      <c r="HD40" s="367"/>
      <c r="HE40" s="367"/>
      <c r="HF40" s="367"/>
      <c r="HG40" s="367"/>
      <c r="HH40" s="367"/>
      <c r="HI40" s="367"/>
      <c r="HJ40" s="367"/>
      <c r="HK40" s="367"/>
      <c r="HL40" s="367"/>
      <c r="HM40" s="367"/>
      <c r="HN40" s="367"/>
      <c r="HO40" s="367"/>
      <c r="HP40" s="367"/>
      <c r="HQ40" s="367"/>
      <c r="HR40" s="367"/>
      <c r="HS40" s="367"/>
      <c r="HT40" s="367"/>
      <c r="HU40" s="367"/>
      <c r="HV40" s="367"/>
      <c r="HW40" s="367"/>
      <c r="HX40" s="367"/>
      <c r="HY40" s="367"/>
      <c r="HZ40" s="367"/>
      <c r="IA40" s="367"/>
      <c r="IB40" s="367"/>
      <c r="IC40" s="367"/>
      <c r="ID40" s="367"/>
      <c r="IE40" s="367"/>
      <c r="IF40" s="367"/>
      <c r="IG40" s="367"/>
      <c r="IH40" s="367"/>
      <c r="II40" s="367"/>
      <c r="IJ40" s="367"/>
      <c r="IK40" s="367"/>
      <c r="IL40" s="367"/>
      <c r="IM40" s="367"/>
      <c r="IN40" s="367"/>
      <c r="IO40" s="367"/>
      <c r="IP40" s="367"/>
      <c r="IQ40" s="367"/>
      <c r="IR40" s="367"/>
      <c r="IS40" s="367"/>
      <c r="IT40" s="367"/>
      <c r="IU40" s="367"/>
    </row>
    <row r="41" spans="1:255" s="20" customFormat="1" ht="26.25" customHeight="1" x14ac:dyDescent="0.2">
      <c r="A41" s="488"/>
      <c r="B41" s="488"/>
      <c r="C41" s="488"/>
      <c r="D41" s="488"/>
      <c r="E41" s="488"/>
      <c r="F41" s="488"/>
      <c r="G41" s="488"/>
      <c r="H41" s="488"/>
      <c r="I41" s="384" t="s">
        <v>73</v>
      </c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65"/>
      <c r="AQ41" s="365"/>
      <c r="AR41" s="365"/>
      <c r="AS41" s="365"/>
      <c r="AT41" s="365"/>
      <c r="AU41" s="365"/>
      <c r="AV41" s="365"/>
      <c r="AW41" s="365"/>
      <c r="AX41" s="365"/>
      <c r="AY41" s="365"/>
      <c r="AZ41" s="365"/>
      <c r="BA41" s="365"/>
      <c r="BB41" s="365"/>
      <c r="BC41" s="365"/>
      <c r="BD41" s="365"/>
      <c r="BE41" s="365"/>
      <c r="BF41" s="367"/>
      <c r="BG41" s="367"/>
      <c r="BH41" s="367"/>
      <c r="BI41" s="367"/>
      <c r="BJ41" s="367"/>
      <c r="BK41" s="367"/>
      <c r="BL41" s="367"/>
      <c r="BM41" s="367"/>
      <c r="BN41" s="367"/>
      <c r="BO41" s="367"/>
      <c r="BP41" s="367"/>
      <c r="BQ41" s="367"/>
      <c r="BR41" s="367"/>
      <c r="BS41" s="367"/>
      <c r="BT41" s="367"/>
      <c r="BU41" s="367"/>
      <c r="BV41" s="367"/>
      <c r="BW41" s="367"/>
      <c r="BX41" s="367"/>
      <c r="BY41" s="367"/>
      <c r="BZ41" s="367"/>
      <c r="CA41" s="367"/>
      <c r="CB41" s="367"/>
      <c r="CC41" s="367"/>
      <c r="CD41" s="367"/>
      <c r="CE41" s="367"/>
      <c r="CF41" s="367"/>
      <c r="CG41" s="367"/>
      <c r="CH41" s="367"/>
      <c r="CI41" s="367"/>
      <c r="CJ41" s="367"/>
      <c r="CK41" s="367"/>
      <c r="CL41" s="367"/>
      <c r="CM41" s="367"/>
      <c r="CN41" s="367"/>
      <c r="CO41" s="367"/>
      <c r="CP41" s="367"/>
      <c r="CQ41" s="367"/>
      <c r="CR41" s="367"/>
      <c r="CS41" s="367"/>
      <c r="CT41" s="367"/>
      <c r="CU41" s="367"/>
      <c r="CV41" s="367"/>
      <c r="CW41" s="367"/>
      <c r="CX41" s="367"/>
      <c r="CY41" s="367"/>
      <c r="CZ41" s="367"/>
      <c r="DA41" s="367"/>
      <c r="DB41" s="367"/>
      <c r="DC41" s="367"/>
      <c r="DD41" s="367"/>
      <c r="DE41" s="367"/>
      <c r="DF41" s="367"/>
      <c r="DG41" s="367"/>
      <c r="DH41" s="367"/>
      <c r="DI41" s="367"/>
      <c r="DJ41" s="367"/>
      <c r="DK41" s="367"/>
      <c r="DL41" s="367"/>
      <c r="DM41" s="367"/>
      <c r="DN41" s="367"/>
      <c r="DO41" s="367"/>
      <c r="DP41" s="367"/>
      <c r="DQ41" s="367"/>
      <c r="DR41" s="367"/>
      <c r="DS41" s="367"/>
      <c r="DT41" s="367"/>
      <c r="DU41" s="367"/>
      <c r="DV41" s="367"/>
      <c r="DW41" s="367"/>
      <c r="DX41" s="367"/>
      <c r="DY41" s="367"/>
      <c r="DZ41" s="367"/>
      <c r="EA41" s="367"/>
      <c r="EB41" s="367"/>
      <c r="EC41" s="367"/>
      <c r="ED41" s="367"/>
      <c r="EE41" s="367"/>
      <c r="EF41" s="367"/>
      <c r="EG41" s="367"/>
      <c r="EH41" s="367"/>
      <c r="EI41" s="367"/>
      <c r="EJ41" s="367"/>
      <c r="EK41" s="367"/>
      <c r="EL41" s="367"/>
      <c r="EM41" s="367"/>
      <c r="EN41" s="367"/>
      <c r="EO41" s="367"/>
      <c r="EP41" s="367"/>
      <c r="EQ41" s="367"/>
      <c r="ER41" s="367"/>
      <c r="ES41" s="367"/>
      <c r="ET41" s="367"/>
      <c r="EU41" s="367"/>
      <c r="EV41" s="367"/>
      <c r="EW41" s="367"/>
      <c r="EX41" s="367"/>
      <c r="EY41" s="367"/>
      <c r="EZ41" s="367"/>
      <c r="FA41" s="367"/>
      <c r="FB41" s="367"/>
      <c r="FC41" s="367"/>
      <c r="FD41" s="367"/>
      <c r="FE41" s="367"/>
      <c r="FF41" s="367"/>
      <c r="FG41" s="367"/>
      <c r="FH41" s="367"/>
      <c r="FI41" s="367"/>
      <c r="FJ41" s="367"/>
      <c r="FK41" s="367"/>
      <c r="FL41" s="367"/>
      <c r="FM41" s="367"/>
      <c r="FN41" s="367"/>
      <c r="FO41" s="367"/>
      <c r="FP41" s="367"/>
      <c r="FQ41" s="367"/>
      <c r="FR41" s="367"/>
      <c r="FS41" s="367"/>
      <c r="FT41" s="367"/>
      <c r="FU41" s="367"/>
      <c r="FV41" s="367"/>
      <c r="FW41" s="367"/>
      <c r="FX41" s="367"/>
      <c r="FY41" s="367"/>
      <c r="FZ41" s="367"/>
      <c r="GA41" s="367"/>
      <c r="GB41" s="367"/>
      <c r="GC41" s="367"/>
      <c r="GD41" s="367"/>
      <c r="GE41" s="367"/>
      <c r="GF41" s="367"/>
      <c r="GG41" s="367"/>
      <c r="GH41" s="367"/>
      <c r="GI41" s="367"/>
      <c r="GJ41" s="367"/>
      <c r="GK41" s="367"/>
      <c r="GL41" s="367"/>
      <c r="GM41" s="367"/>
      <c r="GN41" s="367"/>
      <c r="GO41" s="367"/>
      <c r="GP41" s="367"/>
      <c r="GQ41" s="367"/>
      <c r="GR41" s="367"/>
      <c r="GS41" s="367"/>
      <c r="GT41" s="367"/>
      <c r="GU41" s="367"/>
      <c r="GV41" s="367"/>
      <c r="GW41" s="367"/>
      <c r="GX41" s="367"/>
      <c r="GY41" s="367"/>
      <c r="GZ41" s="367"/>
      <c r="HA41" s="367"/>
      <c r="HB41" s="367"/>
      <c r="HC41" s="367"/>
      <c r="HD41" s="367"/>
      <c r="HE41" s="367"/>
      <c r="HF41" s="367"/>
      <c r="HG41" s="367"/>
      <c r="HH41" s="367"/>
      <c r="HI41" s="367"/>
      <c r="HJ41" s="367"/>
      <c r="HK41" s="367"/>
      <c r="HL41" s="367"/>
      <c r="HM41" s="367"/>
      <c r="HN41" s="367"/>
      <c r="HO41" s="367"/>
      <c r="HP41" s="367"/>
      <c r="HQ41" s="367"/>
      <c r="HR41" s="367"/>
      <c r="HS41" s="367"/>
      <c r="HT41" s="367"/>
      <c r="HU41" s="367"/>
      <c r="HV41" s="367"/>
      <c r="HW41" s="367"/>
      <c r="HX41" s="367"/>
      <c r="HY41" s="367"/>
      <c r="HZ41" s="367"/>
      <c r="IA41" s="367"/>
      <c r="IB41" s="367"/>
      <c r="IC41" s="367"/>
      <c r="ID41" s="367"/>
      <c r="IE41" s="367"/>
      <c r="IF41" s="367"/>
      <c r="IG41" s="367"/>
      <c r="IH41" s="367"/>
      <c r="II41" s="367"/>
      <c r="IJ41" s="367"/>
      <c r="IK41" s="367"/>
      <c r="IL41" s="367"/>
      <c r="IM41" s="367"/>
      <c r="IN41" s="367"/>
      <c r="IO41" s="367"/>
      <c r="IP41" s="367"/>
      <c r="IQ41" s="367"/>
      <c r="IR41" s="367"/>
      <c r="IS41" s="367"/>
      <c r="IT41" s="367"/>
      <c r="IU41" s="367"/>
    </row>
    <row r="42" spans="1:255" s="20" customFormat="1" ht="9.75" customHeight="1" x14ac:dyDescent="0.2">
      <c r="A42" s="488"/>
      <c r="B42" s="488"/>
      <c r="C42" s="488"/>
      <c r="D42" s="488"/>
      <c r="E42" s="488"/>
      <c r="F42" s="488"/>
      <c r="G42" s="488"/>
      <c r="H42" s="488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65"/>
      <c r="AQ42" s="365"/>
      <c r="AR42" s="365"/>
      <c r="AS42" s="365"/>
      <c r="AT42" s="365"/>
      <c r="AU42" s="365"/>
      <c r="AV42" s="365"/>
      <c r="AW42" s="365"/>
      <c r="AX42" s="365"/>
      <c r="AY42" s="365"/>
      <c r="AZ42" s="365"/>
      <c r="BA42" s="365"/>
      <c r="BB42" s="365"/>
      <c r="BC42" s="365"/>
      <c r="BD42" s="365"/>
      <c r="BE42" s="365"/>
      <c r="BF42" s="367"/>
      <c r="BG42" s="367"/>
      <c r="BH42" s="367"/>
      <c r="BI42" s="367"/>
      <c r="BJ42" s="367"/>
      <c r="BK42" s="367"/>
      <c r="BL42" s="367"/>
      <c r="BM42" s="367"/>
      <c r="BN42" s="367"/>
      <c r="BO42" s="367"/>
      <c r="BP42" s="367"/>
      <c r="BQ42" s="367"/>
      <c r="BR42" s="367"/>
      <c r="BS42" s="367"/>
      <c r="BT42" s="367"/>
      <c r="BU42" s="367"/>
      <c r="BV42" s="367"/>
      <c r="BW42" s="367"/>
      <c r="BX42" s="367"/>
      <c r="BY42" s="367"/>
      <c r="BZ42" s="367"/>
      <c r="CA42" s="367"/>
      <c r="CB42" s="367"/>
      <c r="CC42" s="367"/>
      <c r="CD42" s="367"/>
      <c r="CE42" s="367"/>
      <c r="CF42" s="367"/>
      <c r="CG42" s="367"/>
      <c r="CH42" s="367"/>
      <c r="CI42" s="367"/>
      <c r="CJ42" s="367"/>
      <c r="CK42" s="367"/>
      <c r="CL42" s="367"/>
      <c r="CM42" s="367"/>
      <c r="CN42" s="367"/>
      <c r="CO42" s="367"/>
      <c r="CP42" s="367"/>
      <c r="CQ42" s="367"/>
      <c r="CR42" s="367"/>
      <c r="CS42" s="367"/>
      <c r="CT42" s="367"/>
      <c r="CU42" s="367"/>
      <c r="CV42" s="367"/>
      <c r="CW42" s="367"/>
      <c r="CX42" s="367"/>
      <c r="CY42" s="367"/>
      <c r="CZ42" s="367"/>
      <c r="DA42" s="367"/>
      <c r="DB42" s="367"/>
      <c r="DC42" s="367"/>
      <c r="DD42" s="367"/>
      <c r="DE42" s="367"/>
      <c r="DF42" s="367"/>
      <c r="DG42" s="367"/>
      <c r="DH42" s="367"/>
      <c r="DI42" s="367"/>
      <c r="DJ42" s="367"/>
      <c r="DK42" s="367"/>
      <c r="DL42" s="367"/>
      <c r="DM42" s="367"/>
      <c r="DN42" s="367"/>
      <c r="DO42" s="367"/>
      <c r="DP42" s="367"/>
      <c r="DQ42" s="367"/>
      <c r="DR42" s="367"/>
      <c r="DS42" s="367"/>
      <c r="DT42" s="367"/>
      <c r="DU42" s="367"/>
      <c r="DV42" s="367"/>
      <c r="DW42" s="367"/>
      <c r="DX42" s="367"/>
      <c r="DY42" s="367"/>
      <c r="DZ42" s="367"/>
      <c r="EA42" s="367"/>
      <c r="EB42" s="367"/>
      <c r="EC42" s="367"/>
      <c r="ED42" s="367"/>
      <c r="EE42" s="367"/>
      <c r="EF42" s="367"/>
      <c r="EG42" s="367"/>
      <c r="EH42" s="367"/>
      <c r="EI42" s="367"/>
      <c r="EJ42" s="367"/>
      <c r="EK42" s="367"/>
      <c r="EL42" s="367"/>
      <c r="EM42" s="367"/>
      <c r="EN42" s="367"/>
      <c r="EO42" s="367"/>
      <c r="EP42" s="367"/>
      <c r="EQ42" s="367"/>
      <c r="ER42" s="367"/>
      <c r="ES42" s="367"/>
      <c r="ET42" s="367"/>
      <c r="EU42" s="367"/>
      <c r="EV42" s="367"/>
      <c r="EW42" s="367"/>
      <c r="EX42" s="367"/>
      <c r="EY42" s="367"/>
      <c r="EZ42" s="367"/>
      <c r="FA42" s="367"/>
      <c r="FB42" s="367"/>
      <c r="FC42" s="367"/>
      <c r="FD42" s="367"/>
      <c r="FE42" s="367"/>
      <c r="FF42" s="367"/>
      <c r="FG42" s="367"/>
      <c r="FH42" s="367"/>
      <c r="FI42" s="367"/>
      <c r="FJ42" s="367"/>
      <c r="FK42" s="367"/>
      <c r="FL42" s="367"/>
      <c r="FM42" s="367"/>
      <c r="FN42" s="367"/>
      <c r="FO42" s="367"/>
      <c r="FP42" s="367"/>
      <c r="FQ42" s="367"/>
      <c r="FR42" s="367"/>
      <c r="FS42" s="367"/>
      <c r="FT42" s="367"/>
      <c r="FU42" s="367"/>
      <c r="FV42" s="367"/>
      <c r="FW42" s="367"/>
      <c r="FX42" s="367"/>
      <c r="FY42" s="367"/>
      <c r="FZ42" s="367"/>
      <c r="GA42" s="367"/>
      <c r="GB42" s="367"/>
      <c r="GC42" s="367"/>
      <c r="GD42" s="367"/>
      <c r="GE42" s="367"/>
      <c r="GF42" s="367"/>
      <c r="GG42" s="367"/>
      <c r="GH42" s="367"/>
      <c r="GI42" s="367"/>
      <c r="GJ42" s="367"/>
      <c r="GK42" s="367"/>
      <c r="GL42" s="367"/>
      <c r="GM42" s="367"/>
      <c r="GN42" s="367"/>
      <c r="GO42" s="367"/>
      <c r="GP42" s="367"/>
      <c r="GQ42" s="367"/>
      <c r="GR42" s="367"/>
      <c r="GS42" s="367"/>
      <c r="GT42" s="367"/>
      <c r="GU42" s="367"/>
      <c r="GV42" s="367"/>
      <c r="GW42" s="367"/>
      <c r="GX42" s="367"/>
      <c r="GY42" s="367"/>
      <c r="GZ42" s="367"/>
      <c r="HA42" s="367"/>
      <c r="HB42" s="367"/>
      <c r="HC42" s="367"/>
      <c r="HD42" s="367"/>
      <c r="HE42" s="367"/>
      <c r="HF42" s="367"/>
      <c r="HG42" s="367"/>
      <c r="HH42" s="367"/>
      <c r="HI42" s="367"/>
      <c r="HJ42" s="367"/>
      <c r="HK42" s="367"/>
      <c r="HL42" s="367"/>
      <c r="HM42" s="367"/>
      <c r="HN42" s="367"/>
      <c r="HO42" s="367"/>
      <c r="HP42" s="367"/>
      <c r="HQ42" s="367"/>
      <c r="HR42" s="367"/>
      <c r="HS42" s="367"/>
      <c r="HT42" s="367"/>
      <c r="HU42" s="367"/>
      <c r="HV42" s="367"/>
      <c r="HW42" s="367"/>
      <c r="HX42" s="367"/>
      <c r="HY42" s="367"/>
      <c r="HZ42" s="367"/>
      <c r="IA42" s="367"/>
      <c r="IB42" s="367"/>
      <c r="IC42" s="367"/>
      <c r="ID42" s="367"/>
      <c r="IE42" s="367"/>
      <c r="IF42" s="367"/>
      <c r="IG42" s="367"/>
      <c r="IH42" s="367"/>
      <c r="II42" s="367"/>
      <c r="IJ42" s="367"/>
      <c r="IK42" s="367"/>
      <c r="IL42" s="367"/>
      <c r="IM42" s="367"/>
      <c r="IN42" s="367"/>
      <c r="IO42" s="367"/>
      <c r="IP42" s="367"/>
      <c r="IQ42" s="367"/>
      <c r="IR42" s="367"/>
      <c r="IS42" s="367"/>
      <c r="IT42" s="367"/>
      <c r="IU42" s="367"/>
    </row>
    <row r="43" spans="1:255" s="20" customFormat="1" x14ac:dyDescent="0.2">
      <c r="A43" s="488" t="s">
        <v>74</v>
      </c>
      <c r="B43" s="488"/>
      <c r="C43" s="488"/>
      <c r="D43" s="488"/>
      <c r="E43" s="488"/>
      <c r="F43" s="488"/>
      <c r="G43" s="488"/>
      <c r="H43" s="488"/>
      <c r="I43" s="365" t="s">
        <v>75</v>
      </c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5"/>
      <c r="AA43" s="365"/>
      <c r="AB43" s="365"/>
      <c r="AC43" s="365"/>
      <c r="AD43" s="365"/>
      <c r="AE43" s="365"/>
      <c r="AF43" s="365"/>
      <c r="AG43" s="365"/>
      <c r="AH43" s="365"/>
      <c r="AI43" s="365"/>
      <c r="AJ43" s="365"/>
      <c r="AK43" s="365"/>
      <c r="AL43" s="365"/>
      <c r="AM43" s="365"/>
      <c r="AN43" s="365"/>
      <c r="AO43" s="365"/>
      <c r="AP43" s="488" t="s">
        <v>54</v>
      </c>
      <c r="AQ43" s="488"/>
      <c r="AR43" s="488"/>
      <c r="AS43" s="488"/>
      <c r="AT43" s="488"/>
      <c r="AU43" s="488"/>
      <c r="AV43" s="488"/>
      <c r="AW43" s="488"/>
      <c r="AX43" s="488"/>
      <c r="AY43" s="488"/>
      <c r="AZ43" s="488"/>
      <c r="BA43" s="488"/>
      <c r="BB43" s="488"/>
      <c r="BC43" s="488"/>
      <c r="BD43" s="488"/>
      <c r="BE43" s="488"/>
      <c r="BF43" s="362" t="s">
        <v>71</v>
      </c>
      <c r="BG43" s="362"/>
      <c r="BH43" s="362"/>
      <c r="BI43" s="362"/>
      <c r="BJ43" s="362"/>
      <c r="BK43" s="362"/>
      <c r="BL43" s="362"/>
      <c r="BM43" s="362"/>
      <c r="BN43" s="362"/>
      <c r="BO43" s="362"/>
      <c r="BP43" s="362"/>
      <c r="BQ43" s="362"/>
      <c r="BR43" s="362"/>
      <c r="BS43" s="362"/>
      <c r="BT43" s="362"/>
      <c r="BU43" s="362"/>
      <c r="BV43" s="362"/>
      <c r="BW43" s="362"/>
      <c r="BX43" s="362"/>
      <c r="BY43" s="362"/>
      <c r="BZ43" s="362"/>
      <c r="CA43" s="362"/>
      <c r="CB43" s="362" t="s">
        <v>71</v>
      </c>
      <c r="CC43" s="362"/>
      <c r="CD43" s="362"/>
      <c r="CE43" s="362"/>
      <c r="CF43" s="362"/>
      <c r="CG43" s="362"/>
      <c r="CH43" s="362"/>
      <c r="CI43" s="362"/>
      <c r="CJ43" s="362"/>
      <c r="CK43" s="362"/>
      <c r="CL43" s="362"/>
      <c r="CM43" s="362"/>
      <c r="CN43" s="362"/>
      <c r="CO43" s="362"/>
      <c r="CP43" s="362"/>
      <c r="CQ43" s="362"/>
      <c r="CR43" s="362"/>
      <c r="CS43" s="362"/>
      <c r="CT43" s="362"/>
      <c r="CU43" s="362"/>
      <c r="CV43" s="362"/>
      <c r="CW43" s="362"/>
      <c r="CX43" s="362" t="s">
        <v>23</v>
      </c>
      <c r="CY43" s="362"/>
      <c r="CZ43" s="362"/>
      <c r="DA43" s="362"/>
      <c r="DB43" s="362"/>
      <c r="DC43" s="362"/>
      <c r="DD43" s="362"/>
      <c r="DE43" s="362"/>
      <c r="DF43" s="362"/>
      <c r="DG43" s="362"/>
      <c r="DH43" s="362"/>
      <c r="DI43" s="362"/>
      <c r="DJ43" s="362"/>
      <c r="DK43" s="362"/>
      <c r="DL43" s="362"/>
      <c r="DM43" s="362"/>
      <c r="DN43" s="362"/>
      <c r="DO43" s="362"/>
      <c r="DP43" s="362"/>
      <c r="DQ43" s="362"/>
      <c r="DR43" s="362"/>
      <c r="DS43" s="362"/>
      <c r="DT43" s="362" t="s">
        <v>23</v>
      </c>
      <c r="DU43" s="362"/>
      <c r="DV43" s="362"/>
      <c r="DW43" s="362"/>
      <c r="DX43" s="362"/>
      <c r="DY43" s="362"/>
      <c r="DZ43" s="362"/>
      <c r="EA43" s="362"/>
      <c r="EB43" s="362"/>
      <c r="EC43" s="362"/>
      <c r="ED43" s="362"/>
      <c r="EE43" s="362"/>
      <c r="EF43" s="362"/>
      <c r="EG43" s="362"/>
      <c r="EH43" s="362"/>
      <c r="EI43" s="362"/>
      <c r="EJ43" s="362"/>
      <c r="EK43" s="362"/>
      <c r="EL43" s="362"/>
      <c r="EM43" s="362"/>
      <c r="EN43" s="362"/>
      <c r="EO43" s="362"/>
      <c r="EP43" s="362" t="s">
        <v>23</v>
      </c>
      <c r="EQ43" s="362"/>
      <c r="ER43" s="362"/>
      <c r="ES43" s="362"/>
      <c r="ET43" s="362"/>
      <c r="EU43" s="362"/>
      <c r="EV43" s="362"/>
      <c r="EW43" s="362"/>
      <c r="EX43" s="362"/>
      <c r="EY43" s="362"/>
      <c r="EZ43" s="362"/>
      <c r="FA43" s="362"/>
      <c r="FB43" s="362"/>
      <c r="FC43" s="362"/>
      <c r="FD43" s="362"/>
      <c r="FE43" s="362"/>
      <c r="FF43" s="362"/>
      <c r="FG43" s="362"/>
      <c r="FH43" s="362"/>
      <c r="FI43" s="362"/>
      <c r="FJ43" s="362"/>
      <c r="FK43" s="362"/>
      <c r="FL43" s="362" t="s">
        <v>23</v>
      </c>
      <c r="FM43" s="362"/>
      <c r="FN43" s="362"/>
      <c r="FO43" s="362"/>
      <c r="FP43" s="362"/>
      <c r="FQ43" s="362"/>
      <c r="FR43" s="362"/>
      <c r="FS43" s="362"/>
      <c r="FT43" s="362"/>
      <c r="FU43" s="362"/>
      <c r="FV43" s="362"/>
      <c r="FW43" s="362"/>
      <c r="FX43" s="362"/>
      <c r="FY43" s="362"/>
      <c r="FZ43" s="362"/>
      <c r="GA43" s="362"/>
      <c r="GB43" s="362"/>
      <c r="GC43" s="362"/>
      <c r="GD43" s="362"/>
      <c r="GE43" s="362"/>
      <c r="GF43" s="362"/>
      <c r="GG43" s="362"/>
      <c r="GH43" s="362" t="s">
        <v>23</v>
      </c>
      <c r="GI43" s="362"/>
      <c r="GJ43" s="362"/>
      <c r="GK43" s="362"/>
      <c r="GL43" s="362"/>
      <c r="GM43" s="362"/>
      <c r="GN43" s="362"/>
      <c r="GO43" s="362"/>
      <c r="GP43" s="362"/>
      <c r="GQ43" s="362"/>
      <c r="GR43" s="362"/>
      <c r="GS43" s="362"/>
      <c r="GT43" s="362"/>
      <c r="GU43" s="362"/>
      <c r="GV43" s="362"/>
      <c r="GW43" s="362"/>
      <c r="GX43" s="362"/>
      <c r="GY43" s="362"/>
      <c r="GZ43" s="362"/>
      <c r="HA43" s="362"/>
      <c r="HB43" s="362"/>
      <c r="HC43" s="362"/>
      <c r="HD43" s="362" t="s">
        <v>23</v>
      </c>
      <c r="HE43" s="362"/>
      <c r="HF43" s="362"/>
      <c r="HG43" s="362"/>
      <c r="HH43" s="362"/>
      <c r="HI43" s="362"/>
      <c r="HJ43" s="362"/>
      <c r="HK43" s="362"/>
      <c r="HL43" s="362"/>
      <c r="HM43" s="362"/>
      <c r="HN43" s="362"/>
      <c r="HO43" s="362"/>
      <c r="HP43" s="362"/>
      <c r="HQ43" s="362"/>
      <c r="HR43" s="362"/>
      <c r="HS43" s="362"/>
      <c r="HT43" s="362"/>
      <c r="HU43" s="362"/>
      <c r="HV43" s="362"/>
      <c r="HW43" s="362"/>
      <c r="HX43" s="362"/>
      <c r="HY43" s="362"/>
      <c r="HZ43" s="362" t="s">
        <v>23</v>
      </c>
      <c r="IA43" s="362"/>
      <c r="IB43" s="362"/>
      <c r="IC43" s="362"/>
      <c r="ID43" s="362"/>
      <c r="IE43" s="362"/>
      <c r="IF43" s="362"/>
      <c r="IG43" s="362"/>
      <c r="IH43" s="362"/>
      <c r="II43" s="362"/>
      <c r="IJ43" s="362"/>
      <c r="IK43" s="362"/>
      <c r="IL43" s="362"/>
      <c r="IM43" s="362"/>
      <c r="IN43" s="362"/>
      <c r="IO43" s="362"/>
      <c r="IP43" s="362"/>
      <c r="IQ43" s="362"/>
      <c r="IR43" s="362"/>
      <c r="IS43" s="362"/>
      <c r="IT43" s="362"/>
      <c r="IU43" s="362"/>
    </row>
    <row r="44" spans="1:255" s="20" customFormat="1" x14ac:dyDescent="0.2">
      <c r="A44" s="488"/>
      <c r="B44" s="488"/>
      <c r="C44" s="488"/>
      <c r="D44" s="488"/>
      <c r="E44" s="488"/>
      <c r="F44" s="488"/>
      <c r="G44" s="488"/>
      <c r="H44" s="488"/>
      <c r="I44" s="365" t="s">
        <v>76</v>
      </c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5"/>
      <c r="W44" s="365"/>
      <c r="X44" s="365"/>
      <c r="Y44" s="365"/>
      <c r="Z44" s="365"/>
      <c r="AA44" s="365"/>
      <c r="AB44" s="365"/>
      <c r="AC44" s="365"/>
      <c r="AD44" s="365"/>
      <c r="AE44" s="365"/>
      <c r="AF44" s="365"/>
      <c r="AG44" s="365"/>
      <c r="AH44" s="365"/>
      <c r="AI44" s="365"/>
      <c r="AJ44" s="365"/>
      <c r="AK44" s="365"/>
      <c r="AL44" s="365"/>
      <c r="AM44" s="365"/>
      <c r="AN44" s="365"/>
      <c r="AO44" s="365"/>
      <c r="AP44" s="488"/>
      <c r="AQ44" s="488"/>
      <c r="AR44" s="488"/>
      <c r="AS44" s="488"/>
      <c r="AT44" s="488"/>
      <c r="AU44" s="488"/>
      <c r="AV44" s="488"/>
      <c r="AW44" s="488"/>
      <c r="AX44" s="488"/>
      <c r="AY44" s="488"/>
      <c r="AZ44" s="488"/>
      <c r="BA44" s="488"/>
      <c r="BB44" s="488"/>
      <c r="BC44" s="488"/>
      <c r="BD44" s="488"/>
      <c r="BE44" s="488"/>
      <c r="BF44" s="362"/>
      <c r="BG44" s="362"/>
      <c r="BH44" s="362"/>
      <c r="BI44" s="362"/>
      <c r="BJ44" s="362"/>
      <c r="BK44" s="362"/>
      <c r="BL44" s="362"/>
      <c r="BM44" s="362"/>
      <c r="BN44" s="362"/>
      <c r="BO44" s="362"/>
      <c r="BP44" s="362"/>
      <c r="BQ44" s="362"/>
      <c r="BR44" s="362"/>
      <c r="BS44" s="362"/>
      <c r="BT44" s="362"/>
      <c r="BU44" s="362"/>
      <c r="BV44" s="362"/>
      <c r="BW44" s="362"/>
      <c r="BX44" s="362"/>
      <c r="BY44" s="362"/>
      <c r="BZ44" s="362"/>
      <c r="CA44" s="362"/>
      <c r="CB44" s="362"/>
      <c r="CC44" s="362"/>
      <c r="CD44" s="362"/>
      <c r="CE44" s="362"/>
      <c r="CF44" s="362"/>
      <c r="CG44" s="362"/>
      <c r="CH44" s="362"/>
      <c r="CI44" s="362"/>
      <c r="CJ44" s="362"/>
      <c r="CK44" s="362"/>
      <c r="CL44" s="362"/>
      <c r="CM44" s="362"/>
      <c r="CN44" s="362"/>
      <c r="CO44" s="362"/>
      <c r="CP44" s="362"/>
      <c r="CQ44" s="362"/>
      <c r="CR44" s="362"/>
      <c r="CS44" s="362"/>
      <c r="CT44" s="362"/>
      <c r="CU44" s="362"/>
      <c r="CV44" s="362"/>
      <c r="CW44" s="362"/>
      <c r="CX44" s="362"/>
      <c r="CY44" s="362"/>
      <c r="CZ44" s="362"/>
      <c r="DA44" s="362"/>
      <c r="DB44" s="362"/>
      <c r="DC44" s="362"/>
      <c r="DD44" s="362"/>
      <c r="DE44" s="362"/>
      <c r="DF44" s="362"/>
      <c r="DG44" s="362"/>
      <c r="DH44" s="362"/>
      <c r="DI44" s="362"/>
      <c r="DJ44" s="362"/>
      <c r="DK44" s="362"/>
      <c r="DL44" s="362"/>
      <c r="DM44" s="362"/>
      <c r="DN44" s="362"/>
      <c r="DO44" s="362"/>
      <c r="DP44" s="362"/>
      <c r="DQ44" s="362"/>
      <c r="DR44" s="362"/>
      <c r="DS44" s="362"/>
      <c r="DT44" s="362"/>
      <c r="DU44" s="362"/>
      <c r="DV44" s="362"/>
      <c r="DW44" s="362"/>
      <c r="DX44" s="362"/>
      <c r="DY44" s="362"/>
      <c r="DZ44" s="362"/>
      <c r="EA44" s="362"/>
      <c r="EB44" s="362"/>
      <c r="EC44" s="362"/>
      <c r="ED44" s="362"/>
      <c r="EE44" s="362"/>
      <c r="EF44" s="362"/>
      <c r="EG44" s="362"/>
      <c r="EH44" s="362"/>
      <c r="EI44" s="362"/>
      <c r="EJ44" s="362"/>
      <c r="EK44" s="362"/>
      <c r="EL44" s="362"/>
      <c r="EM44" s="362"/>
      <c r="EN44" s="362"/>
      <c r="EO44" s="362"/>
      <c r="EP44" s="362"/>
      <c r="EQ44" s="362"/>
      <c r="ER44" s="362"/>
      <c r="ES44" s="362"/>
      <c r="ET44" s="362"/>
      <c r="EU44" s="362"/>
      <c r="EV44" s="362"/>
      <c r="EW44" s="362"/>
      <c r="EX44" s="362"/>
      <c r="EY44" s="362"/>
      <c r="EZ44" s="362"/>
      <c r="FA44" s="362"/>
      <c r="FB44" s="362"/>
      <c r="FC44" s="362"/>
      <c r="FD44" s="362"/>
      <c r="FE44" s="362"/>
      <c r="FF44" s="362"/>
      <c r="FG44" s="362"/>
      <c r="FH44" s="362"/>
      <c r="FI44" s="362"/>
      <c r="FJ44" s="362"/>
      <c r="FK44" s="362"/>
      <c r="FL44" s="362"/>
      <c r="FM44" s="362"/>
      <c r="FN44" s="362"/>
      <c r="FO44" s="362"/>
      <c r="FP44" s="362"/>
      <c r="FQ44" s="362"/>
      <c r="FR44" s="362"/>
      <c r="FS44" s="362"/>
      <c r="FT44" s="362"/>
      <c r="FU44" s="362"/>
      <c r="FV44" s="362"/>
      <c r="FW44" s="362"/>
      <c r="FX44" s="362"/>
      <c r="FY44" s="362"/>
      <c r="FZ44" s="362"/>
      <c r="GA44" s="362"/>
      <c r="GB44" s="362"/>
      <c r="GC44" s="362"/>
      <c r="GD44" s="362"/>
      <c r="GE44" s="362"/>
      <c r="GF44" s="362"/>
      <c r="GG44" s="362"/>
      <c r="GH44" s="362"/>
      <c r="GI44" s="362"/>
      <c r="GJ44" s="362"/>
      <c r="GK44" s="362"/>
      <c r="GL44" s="362"/>
      <c r="GM44" s="362"/>
      <c r="GN44" s="362"/>
      <c r="GO44" s="362"/>
      <c r="GP44" s="362"/>
      <c r="GQ44" s="362"/>
      <c r="GR44" s="362"/>
      <c r="GS44" s="362"/>
      <c r="GT44" s="362"/>
      <c r="GU44" s="362"/>
      <c r="GV44" s="362"/>
      <c r="GW44" s="362"/>
      <c r="GX44" s="362"/>
      <c r="GY44" s="362"/>
      <c r="GZ44" s="362"/>
      <c r="HA44" s="362"/>
      <c r="HB44" s="362"/>
      <c r="HC44" s="362"/>
      <c r="HD44" s="362"/>
      <c r="HE44" s="362"/>
      <c r="HF44" s="362"/>
      <c r="HG44" s="362"/>
      <c r="HH44" s="362"/>
      <c r="HI44" s="362"/>
      <c r="HJ44" s="362"/>
      <c r="HK44" s="362"/>
      <c r="HL44" s="362"/>
      <c r="HM44" s="362"/>
      <c r="HN44" s="362"/>
      <c r="HO44" s="362"/>
      <c r="HP44" s="362"/>
      <c r="HQ44" s="362"/>
      <c r="HR44" s="362"/>
      <c r="HS44" s="362"/>
      <c r="HT44" s="362"/>
      <c r="HU44" s="362"/>
      <c r="HV44" s="362"/>
      <c r="HW44" s="362"/>
      <c r="HX44" s="362"/>
      <c r="HY44" s="362"/>
      <c r="HZ44" s="362"/>
      <c r="IA44" s="362"/>
      <c r="IB44" s="362"/>
      <c r="IC44" s="362"/>
      <c r="ID44" s="362"/>
      <c r="IE44" s="362"/>
      <c r="IF44" s="362"/>
      <c r="IG44" s="362"/>
      <c r="IH44" s="362"/>
      <c r="II44" s="362"/>
      <c r="IJ44" s="362"/>
      <c r="IK44" s="362"/>
      <c r="IL44" s="362"/>
      <c r="IM44" s="362"/>
      <c r="IN44" s="362"/>
      <c r="IO44" s="362"/>
      <c r="IP44" s="362"/>
      <c r="IQ44" s="362"/>
      <c r="IR44" s="362"/>
      <c r="IS44" s="362"/>
      <c r="IT44" s="362"/>
      <c r="IU44" s="362"/>
    </row>
    <row r="45" spans="1:255" s="20" customFormat="1" x14ac:dyDescent="0.2">
      <c r="A45" s="488"/>
      <c r="B45" s="488"/>
      <c r="C45" s="488"/>
      <c r="D45" s="488"/>
      <c r="E45" s="488"/>
      <c r="F45" s="488"/>
      <c r="G45" s="488"/>
      <c r="H45" s="488"/>
      <c r="I45" s="365" t="s">
        <v>77</v>
      </c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365"/>
      <c r="AJ45" s="365"/>
      <c r="AK45" s="365"/>
      <c r="AL45" s="365"/>
      <c r="AM45" s="365"/>
      <c r="AN45" s="365"/>
      <c r="AO45" s="365"/>
      <c r="AP45" s="488"/>
      <c r="AQ45" s="488"/>
      <c r="AR45" s="488"/>
      <c r="AS45" s="488"/>
      <c r="AT45" s="488"/>
      <c r="AU45" s="488"/>
      <c r="AV45" s="488"/>
      <c r="AW45" s="488"/>
      <c r="AX45" s="488"/>
      <c r="AY45" s="488"/>
      <c r="AZ45" s="488"/>
      <c r="BA45" s="488"/>
      <c r="BB45" s="488"/>
      <c r="BC45" s="488"/>
      <c r="BD45" s="488"/>
      <c r="BE45" s="488"/>
      <c r="BF45" s="362"/>
      <c r="BG45" s="362"/>
      <c r="BH45" s="362"/>
      <c r="BI45" s="362"/>
      <c r="BJ45" s="362"/>
      <c r="BK45" s="362"/>
      <c r="BL45" s="362"/>
      <c r="BM45" s="362"/>
      <c r="BN45" s="362"/>
      <c r="BO45" s="362"/>
      <c r="BP45" s="362"/>
      <c r="BQ45" s="362"/>
      <c r="BR45" s="362"/>
      <c r="BS45" s="362"/>
      <c r="BT45" s="362"/>
      <c r="BU45" s="362"/>
      <c r="BV45" s="362"/>
      <c r="BW45" s="362"/>
      <c r="BX45" s="362"/>
      <c r="BY45" s="362"/>
      <c r="BZ45" s="362"/>
      <c r="CA45" s="362"/>
      <c r="CB45" s="362"/>
      <c r="CC45" s="362"/>
      <c r="CD45" s="362"/>
      <c r="CE45" s="362"/>
      <c r="CF45" s="362"/>
      <c r="CG45" s="362"/>
      <c r="CH45" s="362"/>
      <c r="CI45" s="362"/>
      <c r="CJ45" s="362"/>
      <c r="CK45" s="362"/>
      <c r="CL45" s="362"/>
      <c r="CM45" s="362"/>
      <c r="CN45" s="362"/>
      <c r="CO45" s="362"/>
      <c r="CP45" s="362"/>
      <c r="CQ45" s="362"/>
      <c r="CR45" s="362"/>
      <c r="CS45" s="362"/>
      <c r="CT45" s="362"/>
      <c r="CU45" s="362"/>
      <c r="CV45" s="362"/>
      <c r="CW45" s="362"/>
      <c r="CX45" s="362"/>
      <c r="CY45" s="362"/>
      <c r="CZ45" s="362"/>
      <c r="DA45" s="362"/>
      <c r="DB45" s="362"/>
      <c r="DC45" s="362"/>
      <c r="DD45" s="362"/>
      <c r="DE45" s="362"/>
      <c r="DF45" s="362"/>
      <c r="DG45" s="362"/>
      <c r="DH45" s="362"/>
      <c r="DI45" s="362"/>
      <c r="DJ45" s="362"/>
      <c r="DK45" s="362"/>
      <c r="DL45" s="362"/>
      <c r="DM45" s="362"/>
      <c r="DN45" s="362"/>
      <c r="DO45" s="362"/>
      <c r="DP45" s="362"/>
      <c r="DQ45" s="362"/>
      <c r="DR45" s="362"/>
      <c r="DS45" s="362"/>
      <c r="DT45" s="362"/>
      <c r="DU45" s="362"/>
      <c r="DV45" s="362"/>
      <c r="DW45" s="362"/>
      <c r="DX45" s="362"/>
      <c r="DY45" s="362"/>
      <c r="DZ45" s="362"/>
      <c r="EA45" s="362"/>
      <c r="EB45" s="362"/>
      <c r="EC45" s="362"/>
      <c r="ED45" s="362"/>
      <c r="EE45" s="362"/>
      <c r="EF45" s="362"/>
      <c r="EG45" s="362"/>
      <c r="EH45" s="362"/>
      <c r="EI45" s="362"/>
      <c r="EJ45" s="362"/>
      <c r="EK45" s="362"/>
      <c r="EL45" s="362"/>
      <c r="EM45" s="362"/>
      <c r="EN45" s="362"/>
      <c r="EO45" s="362"/>
      <c r="EP45" s="362"/>
      <c r="EQ45" s="362"/>
      <c r="ER45" s="362"/>
      <c r="ES45" s="362"/>
      <c r="ET45" s="362"/>
      <c r="EU45" s="362"/>
      <c r="EV45" s="362"/>
      <c r="EW45" s="362"/>
      <c r="EX45" s="362"/>
      <c r="EY45" s="362"/>
      <c r="EZ45" s="362"/>
      <c r="FA45" s="362"/>
      <c r="FB45" s="362"/>
      <c r="FC45" s="362"/>
      <c r="FD45" s="362"/>
      <c r="FE45" s="362"/>
      <c r="FF45" s="362"/>
      <c r="FG45" s="362"/>
      <c r="FH45" s="362"/>
      <c r="FI45" s="362"/>
      <c r="FJ45" s="362"/>
      <c r="FK45" s="362"/>
      <c r="FL45" s="362"/>
      <c r="FM45" s="362"/>
      <c r="FN45" s="362"/>
      <c r="FO45" s="362"/>
      <c r="FP45" s="362"/>
      <c r="FQ45" s="362"/>
      <c r="FR45" s="362"/>
      <c r="FS45" s="362"/>
      <c r="FT45" s="362"/>
      <c r="FU45" s="362"/>
      <c r="FV45" s="362"/>
      <c r="FW45" s="362"/>
      <c r="FX45" s="362"/>
      <c r="FY45" s="362"/>
      <c r="FZ45" s="362"/>
      <c r="GA45" s="362"/>
      <c r="GB45" s="362"/>
      <c r="GC45" s="362"/>
      <c r="GD45" s="362"/>
      <c r="GE45" s="362"/>
      <c r="GF45" s="362"/>
      <c r="GG45" s="362"/>
      <c r="GH45" s="362"/>
      <c r="GI45" s="362"/>
      <c r="GJ45" s="362"/>
      <c r="GK45" s="362"/>
      <c r="GL45" s="362"/>
      <c r="GM45" s="362"/>
      <c r="GN45" s="362"/>
      <c r="GO45" s="362"/>
      <c r="GP45" s="362"/>
      <c r="GQ45" s="362"/>
      <c r="GR45" s="362"/>
      <c r="GS45" s="362"/>
      <c r="GT45" s="362"/>
      <c r="GU45" s="362"/>
      <c r="GV45" s="362"/>
      <c r="GW45" s="362"/>
      <c r="GX45" s="362"/>
      <c r="GY45" s="362"/>
      <c r="GZ45" s="362"/>
      <c r="HA45" s="362"/>
      <c r="HB45" s="362"/>
      <c r="HC45" s="362"/>
      <c r="HD45" s="362"/>
      <c r="HE45" s="362"/>
      <c r="HF45" s="362"/>
      <c r="HG45" s="362"/>
      <c r="HH45" s="362"/>
      <c r="HI45" s="362"/>
      <c r="HJ45" s="362"/>
      <c r="HK45" s="362"/>
      <c r="HL45" s="362"/>
      <c r="HM45" s="362"/>
      <c r="HN45" s="362"/>
      <c r="HO45" s="362"/>
      <c r="HP45" s="362"/>
      <c r="HQ45" s="362"/>
      <c r="HR45" s="362"/>
      <c r="HS45" s="362"/>
      <c r="HT45" s="362"/>
      <c r="HU45" s="362"/>
      <c r="HV45" s="362"/>
      <c r="HW45" s="362"/>
      <c r="HX45" s="362"/>
      <c r="HY45" s="362"/>
      <c r="HZ45" s="362"/>
      <c r="IA45" s="362"/>
      <c r="IB45" s="362"/>
      <c r="IC45" s="362"/>
      <c r="ID45" s="362"/>
      <c r="IE45" s="362"/>
      <c r="IF45" s="362"/>
      <c r="IG45" s="362"/>
      <c r="IH45" s="362"/>
      <c r="II45" s="362"/>
      <c r="IJ45" s="362"/>
      <c r="IK45" s="362"/>
      <c r="IL45" s="362"/>
      <c r="IM45" s="362"/>
      <c r="IN45" s="362"/>
      <c r="IO45" s="362"/>
      <c r="IP45" s="362"/>
      <c r="IQ45" s="362"/>
      <c r="IR45" s="362"/>
      <c r="IS45" s="362"/>
      <c r="IT45" s="362"/>
      <c r="IU45" s="362"/>
    </row>
    <row r="46" spans="1:255" s="20" customFormat="1" ht="15.75" customHeight="1" x14ac:dyDescent="0.25">
      <c r="A46" s="488"/>
      <c r="B46" s="488"/>
      <c r="C46" s="488"/>
      <c r="D46" s="488"/>
      <c r="E46" s="488"/>
      <c r="F46" s="488"/>
      <c r="G46" s="488"/>
      <c r="H46" s="488"/>
      <c r="I46" s="381" t="s">
        <v>78</v>
      </c>
      <c r="J46" s="381"/>
      <c r="K46" s="381"/>
      <c r="L46" s="381"/>
      <c r="M46" s="381"/>
      <c r="N46" s="381"/>
      <c r="O46" s="381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  <c r="AB46" s="381"/>
      <c r="AC46" s="381"/>
      <c r="AD46" s="381"/>
      <c r="AE46" s="381"/>
      <c r="AF46" s="381"/>
      <c r="AG46" s="381"/>
      <c r="AH46" s="381"/>
      <c r="AI46" s="381"/>
      <c r="AJ46" s="381"/>
      <c r="AK46" s="381"/>
      <c r="AL46" s="381"/>
      <c r="AM46" s="381"/>
      <c r="AN46" s="381"/>
      <c r="AO46" s="381"/>
      <c r="AP46" s="488"/>
      <c r="AQ46" s="488"/>
      <c r="AR46" s="488"/>
      <c r="AS46" s="488"/>
      <c r="AT46" s="488"/>
      <c r="AU46" s="488"/>
      <c r="AV46" s="488"/>
      <c r="AW46" s="488"/>
      <c r="AX46" s="488"/>
      <c r="AY46" s="488"/>
      <c r="AZ46" s="488"/>
      <c r="BA46" s="488"/>
      <c r="BB46" s="488"/>
      <c r="BC46" s="488"/>
      <c r="BD46" s="488"/>
      <c r="BE46" s="488"/>
      <c r="BF46" s="362"/>
      <c r="BG46" s="362"/>
      <c r="BH46" s="362"/>
      <c r="BI46" s="362"/>
      <c r="BJ46" s="362"/>
      <c r="BK46" s="362"/>
      <c r="BL46" s="362"/>
      <c r="BM46" s="362"/>
      <c r="BN46" s="362"/>
      <c r="BO46" s="362"/>
      <c r="BP46" s="362"/>
      <c r="BQ46" s="362"/>
      <c r="BR46" s="362"/>
      <c r="BS46" s="362"/>
      <c r="BT46" s="362"/>
      <c r="BU46" s="362"/>
      <c r="BV46" s="362"/>
      <c r="BW46" s="362"/>
      <c r="BX46" s="362"/>
      <c r="BY46" s="362"/>
      <c r="BZ46" s="362"/>
      <c r="CA46" s="362"/>
      <c r="CB46" s="362"/>
      <c r="CC46" s="362"/>
      <c r="CD46" s="362"/>
      <c r="CE46" s="362"/>
      <c r="CF46" s="362"/>
      <c r="CG46" s="362"/>
      <c r="CH46" s="362"/>
      <c r="CI46" s="362"/>
      <c r="CJ46" s="362"/>
      <c r="CK46" s="362"/>
      <c r="CL46" s="362"/>
      <c r="CM46" s="362"/>
      <c r="CN46" s="362"/>
      <c r="CO46" s="362"/>
      <c r="CP46" s="362"/>
      <c r="CQ46" s="362"/>
      <c r="CR46" s="362"/>
      <c r="CS46" s="362"/>
      <c r="CT46" s="362"/>
      <c r="CU46" s="362"/>
      <c r="CV46" s="362"/>
      <c r="CW46" s="362"/>
      <c r="CX46" s="362"/>
      <c r="CY46" s="362"/>
      <c r="CZ46" s="362"/>
      <c r="DA46" s="362"/>
      <c r="DB46" s="362"/>
      <c r="DC46" s="362"/>
      <c r="DD46" s="362"/>
      <c r="DE46" s="362"/>
      <c r="DF46" s="362"/>
      <c r="DG46" s="362"/>
      <c r="DH46" s="362"/>
      <c r="DI46" s="362"/>
      <c r="DJ46" s="362"/>
      <c r="DK46" s="362"/>
      <c r="DL46" s="362"/>
      <c r="DM46" s="362"/>
      <c r="DN46" s="362"/>
      <c r="DO46" s="362"/>
      <c r="DP46" s="362"/>
      <c r="DQ46" s="362"/>
      <c r="DR46" s="362"/>
      <c r="DS46" s="362"/>
      <c r="DT46" s="362"/>
      <c r="DU46" s="362"/>
      <c r="DV46" s="362"/>
      <c r="DW46" s="362"/>
      <c r="DX46" s="362"/>
      <c r="DY46" s="362"/>
      <c r="DZ46" s="362"/>
      <c r="EA46" s="362"/>
      <c r="EB46" s="362"/>
      <c r="EC46" s="362"/>
      <c r="ED46" s="362"/>
      <c r="EE46" s="362"/>
      <c r="EF46" s="362"/>
      <c r="EG46" s="362"/>
      <c r="EH46" s="362"/>
      <c r="EI46" s="362"/>
      <c r="EJ46" s="362"/>
      <c r="EK46" s="362"/>
      <c r="EL46" s="362"/>
      <c r="EM46" s="362"/>
      <c r="EN46" s="362"/>
      <c r="EO46" s="362"/>
      <c r="EP46" s="362"/>
      <c r="EQ46" s="362"/>
      <c r="ER46" s="362"/>
      <c r="ES46" s="362"/>
      <c r="ET46" s="362"/>
      <c r="EU46" s="362"/>
      <c r="EV46" s="362"/>
      <c r="EW46" s="362"/>
      <c r="EX46" s="362"/>
      <c r="EY46" s="362"/>
      <c r="EZ46" s="362"/>
      <c r="FA46" s="362"/>
      <c r="FB46" s="362"/>
      <c r="FC46" s="362"/>
      <c r="FD46" s="362"/>
      <c r="FE46" s="362"/>
      <c r="FF46" s="362"/>
      <c r="FG46" s="362"/>
      <c r="FH46" s="362"/>
      <c r="FI46" s="362"/>
      <c r="FJ46" s="362"/>
      <c r="FK46" s="362"/>
      <c r="FL46" s="362"/>
      <c r="FM46" s="362"/>
      <c r="FN46" s="362"/>
      <c r="FO46" s="362"/>
      <c r="FP46" s="362"/>
      <c r="FQ46" s="362"/>
      <c r="FR46" s="362"/>
      <c r="FS46" s="362"/>
      <c r="FT46" s="362"/>
      <c r="FU46" s="362"/>
      <c r="FV46" s="362"/>
      <c r="FW46" s="362"/>
      <c r="FX46" s="362"/>
      <c r="FY46" s="362"/>
      <c r="FZ46" s="362"/>
      <c r="GA46" s="362"/>
      <c r="GB46" s="362"/>
      <c r="GC46" s="362"/>
      <c r="GD46" s="362"/>
      <c r="GE46" s="362"/>
      <c r="GF46" s="362"/>
      <c r="GG46" s="362"/>
      <c r="GH46" s="362"/>
      <c r="GI46" s="362"/>
      <c r="GJ46" s="362"/>
      <c r="GK46" s="362"/>
      <c r="GL46" s="362"/>
      <c r="GM46" s="362"/>
      <c r="GN46" s="362"/>
      <c r="GO46" s="362"/>
      <c r="GP46" s="362"/>
      <c r="GQ46" s="362"/>
      <c r="GR46" s="362"/>
      <c r="GS46" s="362"/>
      <c r="GT46" s="362"/>
      <c r="GU46" s="362"/>
      <c r="GV46" s="362"/>
      <c r="GW46" s="362"/>
      <c r="GX46" s="362"/>
      <c r="GY46" s="362"/>
      <c r="GZ46" s="362"/>
      <c r="HA46" s="362"/>
      <c r="HB46" s="362"/>
      <c r="HC46" s="362"/>
      <c r="HD46" s="362"/>
      <c r="HE46" s="362"/>
      <c r="HF46" s="362"/>
      <c r="HG46" s="362"/>
      <c r="HH46" s="362"/>
      <c r="HI46" s="362"/>
      <c r="HJ46" s="362"/>
      <c r="HK46" s="362"/>
      <c r="HL46" s="362"/>
      <c r="HM46" s="362"/>
      <c r="HN46" s="362"/>
      <c r="HO46" s="362"/>
      <c r="HP46" s="362"/>
      <c r="HQ46" s="362"/>
      <c r="HR46" s="362"/>
      <c r="HS46" s="362"/>
      <c r="HT46" s="362"/>
      <c r="HU46" s="362"/>
      <c r="HV46" s="362"/>
      <c r="HW46" s="362"/>
      <c r="HX46" s="362"/>
      <c r="HY46" s="362"/>
      <c r="HZ46" s="362"/>
      <c r="IA46" s="362"/>
      <c r="IB46" s="362"/>
      <c r="IC46" s="362"/>
      <c r="ID46" s="362"/>
      <c r="IE46" s="362"/>
      <c r="IF46" s="362"/>
      <c r="IG46" s="362"/>
      <c r="IH46" s="362"/>
      <c r="II46" s="362"/>
      <c r="IJ46" s="362"/>
      <c r="IK46" s="362"/>
      <c r="IL46" s="362"/>
      <c r="IM46" s="362"/>
      <c r="IN46" s="362"/>
      <c r="IO46" s="362"/>
      <c r="IP46" s="362"/>
      <c r="IQ46" s="362"/>
      <c r="IR46" s="362"/>
      <c r="IS46" s="362"/>
      <c r="IT46" s="362"/>
      <c r="IU46" s="362"/>
    </row>
    <row r="47" spans="1:255" s="20" customFormat="1" x14ac:dyDescent="0.2">
      <c r="A47" s="488" t="s">
        <v>79</v>
      </c>
      <c r="B47" s="488"/>
      <c r="C47" s="488"/>
      <c r="D47" s="488"/>
      <c r="E47" s="488"/>
      <c r="F47" s="488"/>
      <c r="G47" s="488"/>
      <c r="H47" s="488"/>
      <c r="I47" s="365" t="s">
        <v>80</v>
      </c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365"/>
      <c r="AJ47" s="365"/>
      <c r="AK47" s="365"/>
      <c r="AL47" s="365"/>
      <c r="AM47" s="365"/>
      <c r="AN47" s="365"/>
      <c r="AO47" s="365"/>
      <c r="AP47" s="488" t="s">
        <v>27</v>
      </c>
      <c r="AQ47" s="488"/>
      <c r="AR47" s="488"/>
      <c r="AS47" s="488"/>
      <c r="AT47" s="488"/>
      <c r="AU47" s="488"/>
      <c r="AV47" s="488"/>
      <c r="AW47" s="488"/>
      <c r="AX47" s="488"/>
      <c r="AY47" s="488"/>
      <c r="AZ47" s="488"/>
      <c r="BA47" s="488"/>
      <c r="BB47" s="488"/>
      <c r="BC47" s="488"/>
      <c r="BD47" s="488"/>
      <c r="BE47" s="488"/>
      <c r="BF47" s="362">
        <f>BF50+BF57</f>
        <v>13878</v>
      </c>
      <c r="BG47" s="362"/>
      <c r="BH47" s="362"/>
      <c r="BI47" s="362"/>
      <c r="BJ47" s="362"/>
      <c r="BK47" s="362"/>
      <c r="BL47" s="362"/>
      <c r="BM47" s="362"/>
      <c r="BN47" s="362"/>
      <c r="BO47" s="362"/>
      <c r="BP47" s="362"/>
      <c r="BQ47" s="362"/>
      <c r="BR47" s="362"/>
      <c r="BS47" s="362"/>
      <c r="BT47" s="362"/>
      <c r="BU47" s="362"/>
      <c r="BV47" s="362"/>
      <c r="BW47" s="362"/>
      <c r="BX47" s="362"/>
      <c r="BY47" s="362"/>
      <c r="BZ47" s="362"/>
      <c r="CA47" s="362"/>
      <c r="CB47" s="362">
        <f>CB50+CB57</f>
        <v>36807</v>
      </c>
      <c r="CC47" s="362"/>
      <c r="CD47" s="362"/>
      <c r="CE47" s="362"/>
      <c r="CF47" s="362"/>
      <c r="CG47" s="362"/>
      <c r="CH47" s="362"/>
      <c r="CI47" s="362"/>
      <c r="CJ47" s="362"/>
      <c r="CK47" s="362"/>
      <c r="CL47" s="362"/>
      <c r="CM47" s="362"/>
      <c r="CN47" s="362"/>
      <c r="CO47" s="362"/>
      <c r="CP47" s="362"/>
      <c r="CQ47" s="362"/>
      <c r="CR47" s="362"/>
      <c r="CS47" s="362"/>
      <c r="CT47" s="362"/>
      <c r="CU47" s="362"/>
      <c r="CV47" s="362"/>
      <c r="CW47" s="362"/>
      <c r="CX47" s="386">
        <f>CX50+CX57</f>
        <v>26140.62</v>
      </c>
      <c r="CY47" s="386"/>
      <c r="CZ47" s="386"/>
      <c r="DA47" s="386"/>
      <c r="DB47" s="386"/>
      <c r="DC47" s="386"/>
      <c r="DD47" s="386"/>
      <c r="DE47" s="386"/>
      <c r="DF47" s="386"/>
      <c r="DG47" s="386"/>
      <c r="DH47" s="386"/>
      <c r="DI47" s="386"/>
      <c r="DJ47" s="386"/>
      <c r="DK47" s="386"/>
      <c r="DL47" s="386"/>
      <c r="DM47" s="386"/>
      <c r="DN47" s="386"/>
      <c r="DO47" s="386"/>
      <c r="DP47" s="386"/>
      <c r="DQ47" s="386"/>
      <c r="DR47" s="386"/>
      <c r="DS47" s="386"/>
      <c r="DT47" s="386">
        <f>НВВ!H85</f>
        <v>33369.333463900002</v>
      </c>
      <c r="DU47" s="386"/>
      <c r="DV47" s="386"/>
      <c r="DW47" s="386"/>
      <c r="DX47" s="386"/>
      <c r="DY47" s="386"/>
      <c r="DZ47" s="386"/>
      <c r="EA47" s="386"/>
      <c r="EB47" s="386"/>
      <c r="EC47" s="386"/>
      <c r="ED47" s="386"/>
      <c r="EE47" s="386"/>
      <c r="EF47" s="386"/>
      <c r="EG47" s="386"/>
      <c r="EH47" s="386"/>
      <c r="EI47" s="386"/>
      <c r="EJ47" s="386"/>
      <c r="EK47" s="386"/>
      <c r="EL47" s="386"/>
      <c r="EM47" s="386"/>
      <c r="EN47" s="386"/>
      <c r="EO47" s="386"/>
      <c r="EP47" s="386">
        <f>НВВ!I85</f>
        <v>42118.320339999998</v>
      </c>
      <c r="EQ47" s="386"/>
      <c r="ER47" s="386"/>
      <c r="ES47" s="386"/>
      <c r="ET47" s="386"/>
      <c r="EU47" s="386"/>
      <c r="EV47" s="386"/>
      <c r="EW47" s="386"/>
      <c r="EX47" s="386"/>
      <c r="EY47" s="386"/>
      <c r="EZ47" s="386"/>
      <c r="FA47" s="386"/>
      <c r="FB47" s="386"/>
      <c r="FC47" s="386"/>
      <c r="FD47" s="386"/>
      <c r="FE47" s="386"/>
      <c r="FF47" s="386"/>
      <c r="FG47" s="386"/>
      <c r="FH47" s="386"/>
      <c r="FI47" s="386"/>
      <c r="FJ47" s="386"/>
      <c r="FK47" s="386"/>
      <c r="FL47" s="386">
        <f>[2]тарифы!$H$7</f>
        <v>70825.017819169996</v>
      </c>
      <c r="FM47" s="386"/>
      <c r="FN47" s="386"/>
      <c r="FO47" s="386"/>
      <c r="FP47" s="386"/>
      <c r="FQ47" s="386"/>
      <c r="FR47" s="386"/>
      <c r="FS47" s="386"/>
      <c r="FT47" s="386"/>
      <c r="FU47" s="386"/>
      <c r="FV47" s="386"/>
      <c r="FW47" s="386"/>
      <c r="FX47" s="386"/>
      <c r="FY47" s="386"/>
      <c r="FZ47" s="386"/>
      <c r="GA47" s="386"/>
      <c r="GB47" s="386"/>
      <c r="GC47" s="386"/>
      <c r="GD47" s="386"/>
      <c r="GE47" s="386"/>
      <c r="GF47" s="386"/>
      <c r="GG47" s="386"/>
      <c r="GH47" s="386">
        <f>[2]тарифы!$I$7</f>
        <v>0</v>
      </c>
      <c r="GI47" s="386"/>
      <c r="GJ47" s="386"/>
      <c r="GK47" s="386"/>
      <c r="GL47" s="386"/>
      <c r="GM47" s="386"/>
      <c r="GN47" s="386"/>
      <c r="GO47" s="386"/>
      <c r="GP47" s="386"/>
      <c r="GQ47" s="386"/>
      <c r="GR47" s="386"/>
      <c r="GS47" s="386"/>
      <c r="GT47" s="386"/>
      <c r="GU47" s="386"/>
      <c r="GV47" s="386"/>
      <c r="GW47" s="386"/>
      <c r="GX47" s="386"/>
      <c r="GY47" s="386"/>
      <c r="GZ47" s="386"/>
      <c r="HA47" s="386"/>
      <c r="HB47" s="386"/>
      <c r="HC47" s="386"/>
      <c r="HD47" s="386">
        <f>[2]тарифы!$J$7</f>
        <v>0</v>
      </c>
      <c r="HE47" s="386"/>
      <c r="HF47" s="386"/>
      <c r="HG47" s="386"/>
      <c r="HH47" s="386"/>
      <c r="HI47" s="386"/>
      <c r="HJ47" s="386"/>
      <c r="HK47" s="386"/>
      <c r="HL47" s="386"/>
      <c r="HM47" s="386"/>
      <c r="HN47" s="386"/>
      <c r="HO47" s="386"/>
      <c r="HP47" s="386"/>
      <c r="HQ47" s="386"/>
      <c r="HR47" s="386"/>
      <c r="HS47" s="386"/>
      <c r="HT47" s="386"/>
      <c r="HU47" s="386"/>
      <c r="HV47" s="386"/>
      <c r="HW47" s="386"/>
      <c r="HX47" s="386"/>
      <c r="HY47" s="386"/>
      <c r="HZ47" s="386">
        <f>[2]тарифы!$K$7</f>
        <v>0</v>
      </c>
      <c r="IA47" s="386"/>
      <c r="IB47" s="386"/>
      <c r="IC47" s="386"/>
      <c r="ID47" s="386"/>
      <c r="IE47" s="386"/>
      <c r="IF47" s="386"/>
      <c r="IG47" s="386"/>
      <c r="IH47" s="386"/>
      <c r="II47" s="386"/>
      <c r="IJ47" s="386"/>
      <c r="IK47" s="386"/>
      <c r="IL47" s="386"/>
      <c r="IM47" s="386"/>
      <c r="IN47" s="386"/>
      <c r="IO47" s="386"/>
      <c r="IP47" s="386"/>
      <c r="IQ47" s="386"/>
      <c r="IR47" s="386"/>
      <c r="IS47" s="386"/>
      <c r="IT47" s="386"/>
      <c r="IU47" s="386"/>
    </row>
    <row r="48" spans="1:255" s="20" customFormat="1" x14ac:dyDescent="0.2">
      <c r="A48" s="488"/>
      <c r="B48" s="488"/>
      <c r="C48" s="488"/>
      <c r="D48" s="488"/>
      <c r="E48" s="488"/>
      <c r="F48" s="488"/>
      <c r="G48" s="488"/>
      <c r="H48" s="488"/>
      <c r="I48" s="365" t="s">
        <v>81</v>
      </c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  <c r="AG48" s="365"/>
      <c r="AH48" s="365"/>
      <c r="AI48" s="365"/>
      <c r="AJ48" s="365"/>
      <c r="AK48" s="365"/>
      <c r="AL48" s="365"/>
      <c r="AM48" s="365"/>
      <c r="AN48" s="365"/>
      <c r="AO48" s="365"/>
      <c r="AP48" s="488"/>
      <c r="AQ48" s="488"/>
      <c r="AR48" s="488"/>
      <c r="AS48" s="488"/>
      <c r="AT48" s="488"/>
      <c r="AU48" s="488"/>
      <c r="AV48" s="488"/>
      <c r="AW48" s="488"/>
      <c r="AX48" s="488"/>
      <c r="AY48" s="488"/>
      <c r="AZ48" s="488"/>
      <c r="BA48" s="488"/>
      <c r="BB48" s="488"/>
      <c r="BC48" s="488"/>
      <c r="BD48" s="488"/>
      <c r="BE48" s="488"/>
      <c r="BF48" s="362"/>
      <c r="BG48" s="362"/>
      <c r="BH48" s="362"/>
      <c r="BI48" s="362"/>
      <c r="BJ48" s="362"/>
      <c r="BK48" s="362"/>
      <c r="BL48" s="362"/>
      <c r="BM48" s="362"/>
      <c r="BN48" s="362"/>
      <c r="BO48" s="362"/>
      <c r="BP48" s="362"/>
      <c r="BQ48" s="362"/>
      <c r="BR48" s="362"/>
      <c r="BS48" s="362"/>
      <c r="BT48" s="362"/>
      <c r="BU48" s="362"/>
      <c r="BV48" s="362"/>
      <c r="BW48" s="362"/>
      <c r="BX48" s="362"/>
      <c r="BY48" s="362"/>
      <c r="BZ48" s="362"/>
      <c r="CA48" s="362"/>
      <c r="CB48" s="362"/>
      <c r="CC48" s="362"/>
      <c r="CD48" s="362"/>
      <c r="CE48" s="362"/>
      <c r="CF48" s="362"/>
      <c r="CG48" s="362"/>
      <c r="CH48" s="362"/>
      <c r="CI48" s="362"/>
      <c r="CJ48" s="362"/>
      <c r="CK48" s="362"/>
      <c r="CL48" s="362"/>
      <c r="CM48" s="362"/>
      <c r="CN48" s="362"/>
      <c r="CO48" s="362"/>
      <c r="CP48" s="362"/>
      <c r="CQ48" s="362"/>
      <c r="CR48" s="362"/>
      <c r="CS48" s="362"/>
      <c r="CT48" s="362"/>
      <c r="CU48" s="362"/>
      <c r="CV48" s="362"/>
      <c r="CW48" s="362"/>
      <c r="CX48" s="386"/>
      <c r="CY48" s="386"/>
      <c r="CZ48" s="386"/>
      <c r="DA48" s="386"/>
      <c r="DB48" s="386"/>
      <c r="DC48" s="386"/>
      <c r="DD48" s="386"/>
      <c r="DE48" s="386"/>
      <c r="DF48" s="386"/>
      <c r="DG48" s="386"/>
      <c r="DH48" s="386"/>
      <c r="DI48" s="386"/>
      <c r="DJ48" s="386"/>
      <c r="DK48" s="386"/>
      <c r="DL48" s="386"/>
      <c r="DM48" s="386"/>
      <c r="DN48" s="386"/>
      <c r="DO48" s="386"/>
      <c r="DP48" s="386"/>
      <c r="DQ48" s="386"/>
      <c r="DR48" s="386"/>
      <c r="DS48" s="386"/>
      <c r="DT48" s="386"/>
      <c r="DU48" s="386"/>
      <c r="DV48" s="386"/>
      <c r="DW48" s="386"/>
      <c r="DX48" s="386"/>
      <c r="DY48" s="386"/>
      <c r="DZ48" s="386"/>
      <c r="EA48" s="386"/>
      <c r="EB48" s="386"/>
      <c r="EC48" s="386"/>
      <c r="ED48" s="386"/>
      <c r="EE48" s="386"/>
      <c r="EF48" s="386"/>
      <c r="EG48" s="386"/>
      <c r="EH48" s="386"/>
      <c r="EI48" s="386"/>
      <c r="EJ48" s="386"/>
      <c r="EK48" s="386"/>
      <c r="EL48" s="386"/>
      <c r="EM48" s="386"/>
      <c r="EN48" s="386"/>
      <c r="EO48" s="386"/>
      <c r="EP48" s="386"/>
      <c r="EQ48" s="386"/>
      <c r="ER48" s="386"/>
      <c r="ES48" s="386"/>
      <c r="ET48" s="386"/>
      <c r="EU48" s="386"/>
      <c r="EV48" s="386"/>
      <c r="EW48" s="386"/>
      <c r="EX48" s="386"/>
      <c r="EY48" s="386"/>
      <c r="EZ48" s="386"/>
      <c r="FA48" s="386"/>
      <c r="FB48" s="386"/>
      <c r="FC48" s="386"/>
      <c r="FD48" s="386"/>
      <c r="FE48" s="386"/>
      <c r="FF48" s="386"/>
      <c r="FG48" s="386"/>
      <c r="FH48" s="386"/>
      <c r="FI48" s="386"/>
      <c r="FJ48" s="386"/>
      <c r="FK48" s="386"/>
      <c r="FL48" s="386"/>
      <c r="FM48" s="386"/>
      <c r="FN48" s="386"/>
      <c r="FO48" s="386"/>
      <c r="FP48" s="386"/>
      <c r="FQ48" s="386"/>
      <c r="FR48" s="386"/>
      <c r="FS48" s="386"/>
      <c r="FT48" s="386"/>
      <c r="FU48" s="386"/>
      <c r="FV48" s="386"/>
      <c r="FW48" s="386"/>
      <c r="FX48" s="386"/>
      <c r="FY48" s="386"/>
      <c r="FZ48" s="386"/>
      <c r="GA48" s="386"/>
      <c r="GB48" s="386"/>
      <c r="GC48" s="386"/>
      <c r="GD48" s="386"/>
      <c r="GE48" s="386"/>
      <c r="GF48" s="386"/>
      <c r="GG48" s="386"/>
      <c r="GH48" s="386"/>
      <c r="GI48" s="386"/>
      <c r="GJ48" s="386"/>
      <c r="GK48" s="386"/>
      <c r="GL48" s="386"/>
      <c r="GM48" s="386"/>
      <c r="GN48" s="386"/>
      <c r="GO48" s="386"/>
      <c r="GP48" s="386"/>
      <c r="GQ48" s="386"/>
      <c r="GR48" s="386"/>
      <c r="GS48" s="386"/>
      <c r="GT48" s="386"/>
      <c r="GU48" s="386"/>
      <c r="GV48" s="386"/>
      <c r="GW48" s="386"/>
      <c r="GX48" s="386"/>
      <c r="GY48" s="386"/>
      <c r="GZ48" s="386"/>
      <c r="HA48" s="386"/>
      <c r="HB48" s="386"/>
      <c r="HC48" s="386"/>
      <c r="HD48" s="386"/>
      <c r="HE48" s="386"/>
      <c r="HF48" s="386"/>
      <c r="HG48" s="386"/>
      <c r="HH48" s="386"/>
      <c r="HI48" s="386"/>
      <c r="HJ48" s="386"/>
      <c r="HK48" s="386"/>
      <c r="HL48" s="386"/>
      <c r="HM48" s="386"/>
      <c r="HN48" s="386"/>
      <c r="HO48" s="386"/>
      <c r="HP48" s="386"/>
      <c r="HQ48" s="386"/>
      <c r="HR48" s="386"/>
      <c r="HS48" s="386"/>
      <c r="HT48" s="386"/>
      <c r="HU48" s="386"/>
      <c r="HV48" s="386"/>
      <c r="HW48" s="386"/>
      <c r="HX48" s="386"/>
      <c r="HY48" s="386"/>
      <c r="HZ48" s="386"/>
      <c r="IA48" s="386"/>
      <c r="IB48" s="386"/>
      <c r="IC48" s="386"/>
      <c r="ID48" s="386"/>
      <c r="IE48" s="386"/>
      <c r="IF48" s="386"/>
      <c r="IG48" s="386"/>
      <c r="IH48" s="386"/>
      <c r="II48" s="386"/>
      <c r="IJ48" s="386"/>
      <c r="IK48" s="386"/>
      <c r="IL48" s="386"/>
      <c r="IM48" s="386"/>
      <c r="IN48" s="386"/>
      <c r="IO48" s="386"/>
      <c r="IP48" s="386"/>
      <c r="IQ48" s="386"/>
      <c r="IR48" s="386"/>
      <c r="IS48" s="386"/>
      <c r="IT48" s="386"/>
      <c r="IU48" s="386"/>
    </row>
    <row r="49" spans="1:255" s="20" customFormat="1" x14ac:dyDescent="0.2">
      <c r="A49" s="488"/>
      <c r="B49" s="488"/>
      <c r="C49" s="488"/>
      <c r="D49" s="488"/>
      <c r="E49" s="488"/>
      <c r="F49" s="488"/>
      <c r="G49" s="488"/>
      <c r="H49" s="488"/>
      <c r="I49" s="365" t="s">
        <v>82</v>
      </c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  <c r="AG49" s="365"/>
      <c r="AH49" s="365"/>
      <c r="AI49" s="365"/>
      <c r="AJ49" s="365"/>
      <c r="AK49" s="365"/>
      <c r="AL49" s="365"/>
      <c r="AM49" s="365"/>
      <c r="AN49" s="365"/>
      <c r="AO49" s="365"/>
      <c r="AP49" s="488"/>
      <c r="AQ49" s="488"/>
      <c r="AR49" s="488"/>
      <c r="AS49" s="488"/>
      <c r="AT49" s="488"/>
      <c r="AU49" s="488"/>
      <c r="AV49" s="488"/>
      <c r="AW49" s="488"/>
      <c r="AX49" s="488"/>
      <c r="AY49" s="488"/>
      <c r="AZ49" s="488"/>
      <c r="BA49" s="488"/>
      <c r="BB49" s="488"/>
      <c r="BC49" s="488"/>
      <c r="BD49" s="488"/>
      <c r="BE49" s="488"/>
      <c r="BF49" s="362"/>
      <c r="BG49" s="362"/>
      <c r="BH49" s="362"/>
      <c r="BI49" s="362"/>
      <c r="BJ49" s="362"/>
      <c r="BK49" s="362"/>
      <c r="BL49" s="362"/>
      <c r="BM49" s="362"/>
      <c r="BN49" s="362"/>
      <c r="BO49" s="362"/>
      <c r="BP49" s="362"/>
      <c r="BQ49" s="362"/>
      <c r="BR49" s="362"/>
      <c r="BS49" s="362"/>
      <c r="BT49" s="362"/>
      <c r="BU49" s="362"/>
      <c r="BV49" s="362"/>
      <c r="BW49" s="362"/>
      <c r="BX49" s="362"/>
      <c r="BY49" s="362"/>
      <c r="BZ49" s="362"/>
      <c r="CA49" s="362"/>
      <c r="CB49" s="362"/>
      <c r="CC49" s="362"/>
      <c r="CD49" s="362"/>
      <c r="CE49" s="362"/>
      <c r="CF49" s="362"/>
      <c r="CG49" s="362"/>
      <c r="CH49" s="362"/>
      <c r="CI49" s="362"/>
      <c r="CJ49" s="362"/>
      <c r="CK49" s="362"/>
      <c r="CL49" s="362"/>
      <c r="CM49" s="362"/>
      <c r="CN49" s="362"/>
      <c r="CO49" s="362"/>
      <c r="CP49" s="362"/>
      <c r="CQ49" s="362"/>
      <c r="CR49" s="362"/>
      <c r="CS49" s="362"/>
      <c r="CT49" s="362"/>
      <c r="CU49" s="362"/>
      <c r="CV49" s="362"/>
      <c r="CW49" s="362"/>
      <c r="CX49" s="386"/>
      <c r="CY49" s="386"/>
      <c r="CZ49" s="386"/>
      <c r="DA49" s="386"/>
      <c r="DB49" s="386"/>
      <c r="DC49" s="386"/>
      <c r="DD49" s="386"/>
      <c r="DE49" s="386"/>
      <c r="DF49" s="386"/>
      <c r="DG49" s="386"/>
      <c r="DH49" s="386"/>
      <c r="DI49" s="386"/>
      <c r="DJ49" s="386"/>
      <c r="DK49" s="386"/>
      <c r="DL49" s="386"/>
      <c r="DM49" s="386"/>
      <c r="DN49" s="386"/>
      <c r="DO49" s="386"/>
      <c r="DP49" s="386"/>
      <c r="DQ49" s="386"/>
      <c r="DR49" s="386"/>
      <c r="DS49" s="386"/>
      <c r="DT49" s="386"/>
      <c r="DU49" s="386"/>
      <c r="DV49" s="386"/>
      <c r="DW49" s="386"/>
      <c r="DX49" s="386"/>
      <c r="DY49" s="386"/>
      <c r="DZ49" s="386"/>
      <c r="EA49" s="386"/>
      <c r="EB49" s="386"/>
      <c r="EC49" s="386"/>
      <c r="ED49" s="386"/>
      <c r="EE49" s="386"/>
      <c r="EF49" s="386"/>
      <c r="EG49" s="386"/>
      <c r="EH49" s="386"/>
      <c r="EI49" s="386"/>
      <c r="EJ49" s="386"/>
      <c r="EK49" s="386"/>
      <c r="EL49" s="386"/>
      <c r="EM49" s="386"/>
      <c r="EN49" s="386"/>
      <c r="EO49" s="386"/>
      <c r="EP49" s="386"/>
      <c r="EQ49" s="386"/>
      <c r="ER49" s="386"/>
      <c r="ES49" s="386"/>
      <c r="ET49" s="386"/>
      <c r="EU49" s="386"/>
      <c r="EV49" s="386"/>
      <c r="EW49" s="386"/>
      <c r="EX49" s="386"/>
      <c r="EY49" s="386"/>
      <c r="EZ49" s="386"/>
      <c r="FA49" s="386"/>
      <c r="FB49" s="386"/>
      <c r="FC49" s="386"/>
      <c r="FD49" s="386"/>
      <c r="FE49" s="386"/>
      <c r="FF49" s="386"/>
      <c r="FG49" s="386"/>
      <c r="FH49" s="386"/>
      <c r="FI49" s="386"/>
      <c r="FJ49" s="386"/>
      <c r="FK49" s="386"/>
      <c r="FL49" s="386"/>
      <c r="FM49" s="386"/>
      <c r="FN49" s="386"/>
      <c r="FO49" s="386"/>
      <c r="FP49" s="386"/>
      <c r="FQ49" s="386"/>
      <c r="FR49" s="386"/>
      <c r="FS49" s="386"/>
      <c r="FT49" s="386"/>
      <c r="FU49" s="386"/>
      <c r="FV49" s="386"/>
      <c r="FW49" s="386"/>
      <c r="FX49" s="386"/>
      <c r="FY49" s="386"/>
      <c r="FZ49" s="386"/>
      <c r="GA49" s="386"/>
      <c r="GB49" s="386"/>
      <c r="GC49" s="386"/>
      <c r="GD49" s="386"/>
      <c r="GE49" s="386"/>
      <c r="GF49" s="386"/>
      <c r="GG49" s="386"/>
      <c r="GH49" s="386"/>
      <c r="GI49" s="386"/>
      <c r="GJ49" s="386"/>
      <c r="GK49" s="386"/>
      <c r="GL49" s="386"/>
      <c r="GM49" s="386"/>
      <c r="GN49" s="386"/>
      <c r="GO49" s="386"/>
      <c r="GP49" s="386"/>
      <c r="GQ49" s="386"/>
      <c r="GR49" s="386"/>
      <c r="GS49" s="386"/>
      <c r="GT49" s="386"/>
      <c r="GU49" s="386"/>
      <c r="GV49" s="386"/>
      <c r="GW49" s="386"/>
      <c r="GX49" s="386"/>
      <c r="GY49" s="386"/>
      <c r="GZ49" s="386"/>
      <c r="HA49" s="386"/>
      <c r="HB49" s="386"/>
      <c r="HC49" s="386"/>
      <c r="HD49" s="386"/>
      <c r="HE49" s="386"/>
      <c r="HF49" s="386"/>
      <c r="HG49" s="386"/>
      <c r="HH49" s="386"/>
      <c r="HI49" s="386"/>
      <c r="HJ49" s="386"/>
      <c r="HK49" s="386"/>
      <c r="HL49" s="386"/>
      <c r="HM49" s="386"/>
      <c r="HN49" s="386"/>
      <c r="HO49" s="386"/>
      <c r="HP49" s="386"/>
      <c r="HQ49" s="386"/>
      <c r="HR49" s="386"/>
      <c r="HS49" s="386"/>
      <c r="HT49" s="386"/>
      <c r="HU49" s="386"/>
      <c r="HV49" s="386"/>
      <c r="HW49" s="386"/>
      <c r="HX49" s="386"/>
      <c r="HY49" s="386"/>
      <c r="HZ49" s="386"/>
      <c r="IA49" s="386"/>
      <c r="IB49" s="386"/>
      <c r="IC49" s="386"/>
      <c r="ID49" s="386"/>
      <c r="IE49" s="386"/>
      <c r="IF49" s="386"/>
      <c r="IG49" s="386"/>
      <c r="IH49" s="386"/>
      <c r="II49" s="386"/>
      <c r="IJ49" s="386"/>
      <c r="IK49" s="386"/>
      <c r="IL49" s="386"/>
      <c r="IM49" s="386"/>
      <c r="IN49" s="386"/>
      <c r="IO49" s="386"/>
      <c r="IP49" s="386"/>
      <c r="IQ49" s="386"/>
      <c r="IR49" s="386"/>
      <c r="IS49" s="386"/>
      <c r="IT49" s="386"/>
      <c r="IU49" s="386"/>
    </row>
    <row r="50" spans="1:255" s="20" customFormat="1" x14ac:dyDescent="0.2">
      <c r="A50" s="488" t="s">
        <v>83</v>
      </c>
      <c r="B50" s="488"/>
      <c r="C50" s="488"/>
      <c r="D50" s="488"/>
      <c r="E50" s="488"/>
      <c r="F50" s="488"/>
      <c r="G50" s="488"/>
      <c r="H50" s="488"/>
      <c r="I50" s="365" t="s">
        <v>84</v>
      </c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5"/>
      <c r="AB50" s="365"/>
      <c r="AC50" s="365"/>
      <c r="AD50" s="365"/>
      <c r="AE50" s="365"/>
      <c r="AF50" s="365"/>
      <c r="AG50" s="365"/>
      <c r="AH50" s="365"/>
      <c r="AI50" s="365"/>
      <c r="AJ50" s="365"/>
      <c r="AK50" s="365"/>
      <c r="AL50" s="365"/>
      <c r="AM50" s="365"/>
      <c r="AN50" s="365"/>
      <c r="AO50" s="365"/>
      <c r="AP50" s="488" t="s">
        <v>27</v>
      </c>
      <c r="AQ50" s="488"/>
      <c r="AR50" s="488"/>
      <c r="AS50" s="488"/>
      <c r="AT50" s="488"/>
      <c r="AU50" s="488"/>
      <c r="AV50" s="488"/>
      <c r="AW50" s="488"/>
      <c r="AX50" s="488"/>
      <c r="AY50" s="488"/>
      <c r="AZ50" s="488"/>
      <c r="BA50" s="488"/>
      <c r="BB50" s="488"/>
      <c r="BC50" s="488"/>
      <c r="BD50" s="488"/>
      <c r="BE50" s="488"/>
      <c r="BF50" s="362">
        <v>8501</v>
      </c>
      <c r="BG50" s="362"/>
      <c r="BH50" s="362"/>
      <c r="BI50" s="362"/>
      <c r="BJ50" s="362"/>
      <c r="BK50" s="362"/>
      <c r="BL50" s="362"/>
      <c r="BM50" s="362"/>
      <c r="BN50" s="362"/>
      <c r="BO50" s="362"/>
      <c r="BP50" s="362"/>
      <c r="BQ50" s="362"/>
      <c r="BR50" s="362"/>
      <c r="BS50" s="362"/>
      <c r="BT50" s="362"/>
      <c r="BU50" s="362"/>
      <c r="BV50" s="362"/>
      <c r="BW50" s="362"/>
      <c r="BX50" s="362"/>
      <c r="BY50" s="362"/>
      <c r="BZ50" s="362"/>
      <c r="CA50" s="362"/>
      <c r="CB50" s="362">
        <v>26836</v>
      </c>
      <c r="CC50" s="362"/>
      <c r="CD50" s="362"/>
      <c r="CE50" s="362"/>
      <c r="CF50" s="362"/>
      <c r="CG50" s="362"/>
      <c r="CH50" s="362"/>
      <c r="CI50" s="362"/>
      <c r="CJ50" s="362"/>
      <c r="CK50" s="362"/>
      <c r="CL50" s="362"/>
      <c r="CM50" s="362"/>
      <c r="CN50" s="362"/>
      <c r="CO50" s="362"/>
      <c r="CP50" s="362"/>
      <c r="CQ50" s="362"/>
      <c r="CR50" s="362"/>
      <c r="CS50" s="362"/>
      <c r="CT50" s="362"/>
      <c r="CU50" s="362"/>
      <c r="CV50" s="362"/>
      <c r="CW50" s="362"/>
      <c r="CX50" s="386">
        <v>12881.21</v>
      </c>
      <c r="CY50" s="386"/>
      <c r="CZ50" s="386"/>
      <c r="DA50" s="386"/>
      <c r="DB50" s="386"/>
      <c r="DC50" s="386"/>
      <c r="DD50" s="386"/>
      <c r="DE50" s="386"/>
      <c r="DF50" s="386"/>
      <c r="DG50" s="386"/>
      <c r="DH50" s="386"/>
      <c r="DI50" s="386"/>
      <c r="DJ50" s="386"/>
      <c r="DK50" s="386"/>
      <c r="DL50" s="386"/>
      <c r="DM50" s="386"/>
      <c r="DN50" s="386"/>
      <c r="DO50" s="386"/>
      <c r="DP50" s="386"/>
      <c r="DQ50" s="386"/>
      <c r="DR50" s="386"/>
      <c r="DS50" s="386"/>
      <c r="DT50" s="386">
        <f>НВВ!H42</f>
        <v>16173.533463899999</v>
      </c>
      <c r="DU50" s="386"/>
      <c r="DV50" s="386"/>
      <c r="DW50" s="386"/>
      <c r="DX50" s="386"/>
      <c r="DY50" s="386"/>
      <c r="DZ50" s="386"/>
      <c r="EA50" s="386"/>
      <c r="EB50" s="386"/>
      <c r="EC50" s="386"/>
      <c r="ED50" s="386"/>
      <c r="EE50" s="386"/>
      <c r="EF50" s="386"/>
      <c r="EG50" s="386"/>
      <c r="EH50" s="386"/>
      <c r="EI50" s="386"/>
      <c r="EJ50" s="386"/>
      <c r="EK50" s="386"/>
      <c r="EL50" s="386"/>
      <c r="EM50" s="386"/>
      <c r="EN50" s="386"/>
      <c r="EO50" s="386"/>
      <c r="EP50" s="386">
        <f>НВВ!I42</f>
        <v>20499.30672</v>
      </c>
      <c r="EQ50" s="386"/>
      <c r="ER50" s="386"/>
      <c r="ES50" s="386"/>
      <c r="ET50" s="386"/>
      <c r="EU50" s="386"/>
      <c r="EV50" s="386"/>
      <c r="EW50" s="386"/>
      <c r="EX50" s="386"/>
      <c r="EY50" s="386"/>
      <c r="EZ50" s="386"/>
      <c r="FA50" s="386"/>
      <c r="FB50" s="386"/>
      <c r="FC50" s="386"/>
      <c r="FD50" s="386"/>
      <c r="FE50" s="386"/>
      <c r="FF50" s="386"/>
      <c r="FG50" s="386"/>
      <c r="FH50" s="386"/>
      <c r="FI50" s="386"/>
      <c r="FJ50" s="386"/>
      <c r="FK50" s="386"/>
      <c r="FL50" s="386">
        <f>'[2]НВВ общая'!$I$66/2</f>
        <v>0</v>
      </c>
      <c r="FM50" s="386"/>
      <c r="FN50" s="386"/>
      <c r="FO50" s="386"/>
      <c r="FP50" s="386"/>
      <c r="FQ50" s="386"/>
      <c r="FR50" s="386"/>
      <c r="FS50" s="386"/>
      <c r="FT50" s="386"/>
      <c r="FU50" s="386"/>
      <c r="FV50" s="386"/>
      <c r="FW50" s="386"/>
      <c r="FX50" s="386"/>
      <c r="FY50" s="386"/>
      <c r="FZ50" s="386"/>
      <c r="GA50" s="386"/>
      <c r="GB50" s="386"/>
      <c r="GC50" s="386"/>
      <c r="GD50" s="386"/>
      <c r="GE50" s="386"/>
      <c r="GF50" s="386"/>
      <c r="GG50" s="386"/>
      <c r="GH50" s="386">
        <f>FL50</f>
        <v>0</v>
      </c>
      <c r="GI50" s="386"/>
      <c r="GJ50" s="386"/>
      <c r="GK50" s="386"/>
      <c r="GL50" s="386"/>
      <c r="GM50" s="386"/>
      <c r="GN50" s="386"/>
      <c r="GO50" s="386"/>
      <c r="GP50" s="386"/>
      <c r="GQ50" s="386"/>
      <c r="GR50" s="386"/>
      <c r="GS50" s="386"/>
      <c r="GT50" s="386"/>
      <c r="GU50" s="386"/>
      <c r="GV50" s="386"/>
      <c r="GW50" s="386"/>
      <c r="GX50" s="386"/>
      <c r="GY50" s="386"/>
      <c r="GZ50" s="386"/>
      <c r="HA50" s="386"/>
      <c r="HB50" s="386"/>
      <c r="HC50" s="386"/>
      <c r="HD50" s="386">
        <f>'[2]НВВ общая'!$J$66/2</f>
        <v>0</v>
      </c>
      <c r="HE50" s="386"/>
      <c r="HF50" s="386"/>
      <c r="HG50" s="386"/>
      <c r="HH50" s="386"/>
      <c r="HI50" s="386"/>
      <c r="HJ50" s="386"/>
      <c r="HK50" s="386"/>
      <c r="HL50" s="386"/>
      <c r="HM50" s="386"/>
      <c r="HN50" s="386"/>
      <c r="HO50" s="386"/>
      <c r="HP50" s="386"/>
      <c r="HQ50" s="386"/>
      <c r="HR50" s="386"/>
      <c r="HS50" s="386"/>
      <c r="HT50" s="386"/>
      <c r="HU50" s="386"/>
      <c r="HV50" s="386"/>
      <c r="HW50" s="386"/>
      <c r="HX50" s="386"/>
      <c r="HY50" s="386"/>
      <c r="HZ50" s="386">
        <f>HD50</f>
        <v>0</v>
      </c>
      <c r="IA50" s="386"/>
      <c r="IB50" s="386"/>
      <c r="IC50" s="386"/>
      <c r="ID50" s="386"/>
      <c r="IE50" s="386"/>
      <c r="IF50" s="386"/>
      <c r="IG50" s="386"/>
      <c r="IH50" s="386"/>
      <c r="II50" s="386"/>
      <c r="IJ50" s="386"/>
      <c r="IK50" s="386"/>
      <c r="IL50" s="386"/>
      <c r="IM50" s="386"/>
      <c r="IN50" s="386"/>
      <c r="IO50" s="386"/>
      <c r="IP50" s="386"/>
      <c r="IQ50" s="386"/>
      <c r="IR50" s="386"/>
      <c r="IS50" s="386"/>
      <c r="IT50" s="386"/>
      <c r="IU50" s="386"/>
    </row>
    <row r="51" spans="1:255" s="20" customFormat="1" ht="15.75" customHeight="1" x14ac:dyDescent="0.25">
      <c r="A51" s="488"/>
      <c r="B51" s="488"/>
      <c r="C51" s="488"/>
      <c r="D51" s="488"/>
      <c r="E51" s="488"/>
      <c r="F51" s="488"/>
      <c r="G51" s="488"/>
      <c r="H51" s="488"/>
      <c r="I51" s="381" t="s">
        <v>85</v>
      </c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381"/>
      <c r="Y51" s="381"/>
      <c r="Z51" s="381"/>
      <c r="AA51" s="381"/>
      <c r="AB51" s="381"/>
      <c r="AC51" s="381"/>
      <c r="AD51" s="381"/>
      <c r="AE51" s="381"/>
      <c r="AF51" s="381"/>
      <c r="AG51" s="381"/>
      <c r="AH51" s="381"/>
      <c r="AI51" s="381"/>
      <c r="AJ51" s="381"/>
      <c r="AK51" s="381"/>
      <c r="AL51" s="381"/>
      <c r="AM51" s="381"/>
      <c r="AN51" s="381"/>
      <c r="AO51" s="381"/>
      <c r="AP51" s="488"/>
      <c r="AQ51" s="488"/>
      <c r="AR51" s="488"/>
      <c r="AS51" s="488"/>
      <c r="AT51" s="488"/>
      <c r="AU51" s="488"/>
      <c r="AV51" s="488"/>
      <c r="AW51" s="488"/>
      <c r="AX51" s="488"/>
      <c r="AY51" s="488"/>
      <c r="AZ51" s="488"/>
      <c r="BA51" s="488"/>
      <c r="BB51" s="488"/>
      <c r="BC51" s="488"/>
      <c r="BD51" s="488"/>
      <c r="BE51" s="488"/>
      <c r="BF51" s="362"/>
      <c r="BG51" s="362"/>
      <c r="BH51" s="362"/>
      <c r="BI51" s="362"/>
      <c r="BJ51" s="362"/>
      <c r="BK51" s="362"/>
      <c r="BL51" s="362"/>
      <c r="BM51" s="362"/>
      <c r="BN51" s="362"/>
      <c r="BO51" s="362"/>
      <c r="BP51" s="362"/>
      <c r="BQ51" s="362"/>
      <c r="BR51" s="362"/>
      <c r="BS51" s="362"/>
      <c r="BT51" s="362"/>
      <c r="BU51" s="362"/>
      <c r="BV51" s="362"/>
      <c r="BW51" s="362"/>
      <c r="BX51" s="362"/>
      <c r="BY51" s="362"/>
      <c r="BZ51" s="362"/>
      <c r="CA51" s="362"/>
      <c r="CB51" s="362"/>
      <c r="CC51" s="362"/>
      <c r="CD51" s="362"/>
      <c r="CE51" s="362"/>
      <c r="CF51" s="362"/>
      <c r="CG51" s="362"/>
      <c r="CH51" s="362"/>
      <c r="CI51" s="362"/>
      <c r="CJ51" s="362"/>
      <c r="CK51" s="362"/>
      <c r="CL51" s="362"/>
      <c r="CM51" s="362"/>
      <c r="CN51" s="362"/>
      <c r="CO51" s="362"/>
      <c r="CP51" s="362"/>
      <c r="CQ51" s="362"/>
      <c r="CR51" s="362"/>
      <c r="CS51" s="362"/>
      <c r="CT51" s="362"/>
      <c r="CU51" s="362"/>
      <c r="CV51" s="362"/>
      <c r="CW51" s="362"/>
      <c r="CX51" s="386"/>
      <c r="CY51" s="386"/>
      <c r="CZ51" s="386"/>
      <c r="DA51" s="386"/>
      <c r="DB51" s="386"/>
      <c r="DC51" s="386"/>
      <c r="DD51" s="386"/>
      <c r="DE51" s="386"/>
      <c r="DF51" s="386"/>
      <c r="DG51" s="386"/>
      <c r="DH51" s="386"/>
      <c r="DI51" s="386"/>
      <c r="DJ51" s="386"/>
      <c r="DK51" s="386"/>
      <c r="DL51" s="386"/>
      <c r="DM51" s="386"/>
      <c r="DN51" s="386"/>
      <c r="DO51" s="386"/>
      <c r="DP51" s="386"/>
      <c r="DQ51" s="386"/>
      <c r="DR51" s="386"/>
      <c r="DS51" s="386"/>
      <c r="DT51" s="386"/>
      <c r="DU51" s="386"/>
      <c r="DV51" s="386"/>
      <c r="DW51" s="386"/>
      <c r="DX51" s="386"/>
      <c r="DY51" s="386"/>
      <c r="DZ51" s="386"/>
      <c r="EA51" s="386"/>
      <c r="EB51" s="386"/>
      <c r="EC51" s="386"/>
      <c r="ED51" s="386"/>
      <c r="EE51" s="386"/>
      <c r="EF51" s="386"/>
      <c r="EG51" s="386"/>
      <c r="EH51" s="386"/>
      <c r="EI51" s="386"/>
      <c r="EJ51" s="386"/>
      <c r="EK51" s="386"/>
      <c r="EL51" s="386"/>
      <c r="EM51" s="386"/>
      <c r="EN51" s="386"/>
      <c r="EO51" s="386"/>
      <c r="EP51" s="386"/>
      <c r="EQ51" s="386"/>
      <c r="ER51" s="386"/>
      <c r="ES51" s="386"/>
      <c r="ET51" s="386"/>
      <c r="EU51" s="386"/>
      <c r="EV51" s="386"/>
      <c r="EW51" s="386"/>
      <c r="EX51" s="386"/>
      <c r="EY51" s="386"/>
      <c r="EZ51" s="386"/>
      <c r="FA51" s="386"/>
      <c r="FB51" s="386"/>
      <c r="FC51" s="386"/>
      <c r="FD51" s="386"/>
      <c r="FE51" s="386"/>
      <c r="FF51" s="386"/>
      <c r="FG51" s="386"/>
      <c r="FH51" s="386"/>
      <c r="FI51" s="386"/>
      <c r="FJ51" s="386"/>
      <c r="FK51" s="386"/>
      <c r="FL51" s="386"/>
      <c r="FM51" s="386"/>
      <c r="FN51" s="386"/>
      <c r="FO51" s="386"/>
      <c r="FP51" s="386"/>
      <c r="FQ51" s="386"/>
      <c r="FR51" s="386"/>
      <c r="FS51" s="386"/>
      <c r="FT51" s="386"/>
      <c r="FU51" s="386"/>
      <c r="FV51" s="386"/>
      <c r="FW51" s="386"/>
      <c r="FX51" s="386"/>
      <c r="FY51" s="386"/>
      <c r="FZ51" s="386"/>
      <c r="GA51" s="386"/>
      <c r="GB51" s="386"/>
      <c r="GC51" s="386"/>
      <c r="GD51" s="386"/>
      <c r="GE51" s="386"/>
      <c r="GF51" s="386"/>
      <c r="GG51" s="386"/>
      <c r="GH51" s="386"/>
      <c r="GI51" s="386"/>
      <c r="GJ51" s="386"/>
      <c r="GK51" s="386"/>
      <c r="GL51" s="386"/>
      <c r="GM51" s="386"/>
      <c r="GN51" s="386"/>
      <c r="GO51" s="386"/>
      <c r="GP51" s="386"/>
      <c r="GQ51" s="386"/>
      <c r="GR51" s="386"/>
      <c r="GS51" s="386"/>
      <c r="GT51" s="386"/>
      <c r="GU51" s="386"/>
      <c r="GV51" s="386"/>
      <c r="GW51" s="386"/>
      <c r="GX51" s="386"/>
      <c r="GY51" s="386"/>
      <c r="GZ51" s="386"/>
      <c r="HA51" s="386"/>
      <c r="HB51" s="386"/>
      <c r="HC51" s="386"/>
      <c r="HD51" s="386"/>
      <c r="HE51" s="386"/>
      <c r="HF51" s="386"/>
      <c r="HG51" s="386"/>
      <c r="HH51" s="386"/>
      <c r="HI51" s="386"/>
      <c r="HJ51" s="386"/>
      <c r="HK51" s="386"/>
      <c r="HL51" s="386"/>
      <c r="HM51" s="386"/>
      <c r="HN51" s="386"/>
      <c r="HO51" s="386"/>
      <c r="HP51" s="386"/>
      <c r="HQ51" s="386"/>
      <c r="HR51" s="386"/>
      <c r="HS51" s="386"/>
      <c r="HT51" s="386"/>
      <c r="HU51" s="386"/>
      <c r="HV51" s="386"/>
      <c r="HW51" s="386"/>
      <c r="HX51" s="386"/>
      <c r="HY51" s="386"/>
      <c r="HZ51" s="386"/>
      <c r="IA51" s="386"/>
      <c r="IB51" s="386"/>
      <c r="IC51" s="386"/>
      <c r="ID51" s="386"/>
      <c r="IE51" s="386"/>
      <c r="IF51" s="386"/>
      <c r="IG51" s="386"/>
      <c r="IH51" s="386"/>
      <c r="II51" s="386"/>
      <c r="IJ51" s="386"/>
      <c r="IK51" s="386"/>
      <c r="IL51" s="386"/>
      <c r="IM51" s="386"/>
      <c r="IN51" s="386"/>
      <c r="IO51" s="386"/>
      <c r="IP51" s="386"/>
      <c r="IQ51" s="386"/>
      <c r="IR51" s="386"/>
      <c r="IS51" s="386"/>
      <c r="IT51" s="386"/>
      <c r="IU51" s="386"/>
    </row>
    <row r="52" spans="1:255" s="20" customFormat="1" ht="15.75" customHeight="1" x14ac:dyDescent="0.25">
      <c r="A52" s="488"/>
      <c r="B52" s="488"/>
      <c r="C52" s="488"/>
      <c r="D52" s="488"/>
      <c r="E52" s="488"/>
      <c r="F52" s="488"/>
      <c r="G52" s="488"/>
      <c r="H52" s="488"/>
      <c r="I52" s="381" t="s">
        <v>86</v>
      </c>
      <c r="J52" s="381"/>
      <c r="K52" s="381"/>
      <c r="L52" s="381"/>
      <c r="M52" s="381"/>
      <c r="N52" s="381"/>
      <c r="O52" s="381"/>
      <c r="P52" s="381"/>
      <c r="Q52" s="381"/>
      <c r="R52" s="381"/>
      <c r="S52" s="381"/>
      <c r="T52" s="381"/>
      <c r="U52" s="381"/>
      <c r="V52" s="381"/>
      <c r="W52" s="381"/>
      <c r="X52" s="381"/>
      <c r="Y52" s="381"/>
      <c r="Z52" s="381"/>
      <c r="AA52" s="381"/>
      <c r="AB52" s="381"/>
      <c r="AC52" s="381"/>
      <c r="AD52" s="381"/>
      <c r="AE52" s="381"/>
      <c r="AF52" s="381"/>
      <c r="AG52" s="381"/>
      <c r="AH52" s="381"/>
      <c r="AI52" s="381"/>
      <c r="AJ52" s="381"/>
      <c r="AK52" s="381"/>
      <c r="AL52" s="381"/>
      <c r="AM52" s="381"/>
      <c r="AN52" s="381"/>
      <c r="AO52" s="381"/>
      <c r="AP52" s="488"/>
      <c r="AQ52" s="488"/>
      <c r="AR52" s="488"/>
      <c r="AS52" s="488"/>
      <c r="AT52" s="488"/>
      <c r="AU52" s="488"/>
      <c r="AV52" s="488"/>
      <c r="AW52" s="488"/>
      <c r="AX52" s="488"/>
      <c r="AY52" s="488"/>
      <c r="AZ52" s="488"/>
      <c r="BA52" s="488"/>
      <c r="BB52" s="488"/>
      <c r="BC52" s="488"/>
      <c r="BD52" s="488"/>
      <c r="BE52" s="488"/>
      <c r="BF52" s="362"/>
      <c r="BG52" s="362"/>
      <c r="BH52" s="362"/>
      <c r="BI52" s="362"/>
      <c r="BJ52" s="362"/>
      <c r="BK52" s="362"/>
      <c r="BL52" s="362"/>
      <c r="BM52" s="362"/>
      <c r="BN52" s="362"/>
      <c r="BO52" s="362"/>
      <c r="BP52" s="362"/>
      <c r="BQ52" s="362"/>
      <c r="BR52" s="362"/>
      <c r="BS52" s="362"/>
      <c r="BT52" s="362"/>
      <c r="BU52" s="362"/>
      <c r="BV52" s="362"/>
      <c r="BW52" s="362"/>
      <c r="BX52" s="362"/>
      <c r="BY52" s="362"/>
      <c r="BZ52" s="362"/>
      <c r="CA52" s="362"/>
      <c r="CB52" s="362"/>
      <c r="CC52" s="362"/>
      <c r="CD52" s="362"/>
      <c r="CE52" s="362"/>
      <c r="CF52" s="362"/>
      <c r="CG52" s="362"/>
      <c r="CH52" s="362"/>
      <c r="CI52" s="362"/>
      <c r="CJ52" s="362"/>
      <c r="CK52" s="362"/>
      <c r="CL52" s="362"/>
      <c r="CM52" s="362"/>
      <c r="CN52" s="362"/>
      <c r="CO52" s="362"/>
      <c r="CP52" s="362"/>
      <c r="CQ52" s="362"/>
      <c r="CR52" s="362"/>
      <c r="CS52" s="362"/>
      <c r="CT52" s="362"/>
      <c r="CU52" s="362"/>
      <c r="CV52" s="362"/>
      <c r="CW52" s="362"/>
      <c r="CX52" s="386"/>
      <c r="CY52" s="386"/>
      <c r="CZ52" s="386"/>
      <c r="DA52" s="386"/>
      <c r="DB52" s="386"/>
      <c r="DC52" s="386"/>
      <c r="DD52" s="386"/>
      <c r="DE52" s="386"/>
      <c r="DF52" s="386"/>
      <c r="DG52" s="386"/>
      <c r="DH52" s="386"/>
      <c r="DI52" s="386"/>
      <c r="DJ52" s="386"/>
      <c r="DK52" s="386"/>
      <c r="DL52" s="386"/>
      <c r="DM52" s="386"/>
      <c r="DN52" s="386"/>
      <c r="DO52" s="386"/>
      <c r="DP52" s="386"/>
      <c r="DQ52" s="386"/>
      <c r="DR52" s="386"/>
      <c r="DS52" s="386"/>
      <c r="DT52" s="386"/>
      <c r="DU52" s="386"/>
      <c r="DV52" s="386"/>
      <c r="DW52" s="386"/>
      <c r="DX52" s="386"/>
      <c r="DY52" s="386"/>
      <c r="DZ52" s="386"/>
      <c r="EA52" s="386"/>
      <c r="EB52" s="386"/>
      <c r="EC52" s="386"/>
      <c r="ED52" s="386"/>
      <c r="EE52" s="386"/>
      <c r="EF52" s="386"/>
      <c r="EG52" s="386"/>
      <c r="EH52" s="386"/>
      <c r="EI52" s="386"/>
      <c r="EJ52" s="386"/>
      <c r="EK52" s="386"/>
      <c r="EL52" s="386"/>
      <c r="EM52" s="386"/>
      <c r="EN52" s="386"/>
      <c r="EO52" s="386"/>
      <c r="EP52" s="386"/>
      <c r="EQ52" s="386"/>
      <c r="ER52" s="386"/>
      <c r="ES52" s="386"/>
      <c r="ET52" s="386"/>
      <c r="EU52" s="386"/>
      <c r="EV52" s="386"/>
      <c r="EW52" s="386"/>
      <c r="EX52" s="386"/>
      <c r="EY52" s="386"/>
      <c r="EZ52" s="386"/>
      <c r="FA52" s="386"/>
      <c r="FB52" s="386"/>
      <c r="FC52" s="386"/>
      <c r="FD52" s="386"/>
      <c r="FE52" s="386"/>
      <c r="FF52" s="386"/>
      <c r="FG52" s="386"/>
      <c r="FH52" s="386"/>
      <c r="FI52" s="386"/>
      <c r="FJ52" s="386"/>
      <c r="FK52" s="386"/>
      <c r="FL52" s="386"/>
      <c r="FM52" s="386"/>
      <c r="FN52" s="386"/>
      <c r="FO52" s="386"/>
      <c r="FP52" s="386"/>
      <c r="FQ52" s="386"/>
      <c r="FR52" s="386"/>
      <c r="FS52" s="386"/>
      <c r="FT52" s="386"/>
      <c r="FU52" s="386"/>
      <c r="FV52" s="386"/>
      <c r="FW52" s="386"/>
      <c r="FX52" s="386"/>
      <c r="FY52" s="386"/>
      <c r="FZ52" s="386"/>
      <c r="GA52" s="386"/>
      <c r="GB52" s="386"/>
      <c r="GC52" s="386"/>
      <c r="GD52" s="386"/>
      <c r="GE52" s="386"/>
      <c r="GF52" s="386"/>
      <c r="GG52" s="386"/>
      <c r="GH52" s="386"/>
      <c r="GI52" s="386"/>
      <c r="GJ52" s="386"/>
      <c r="GK52" s="386"/>
      <c r="GL52" s="386"/>
      <c r="GM52" s="386"/>
      <c r="GN52" s="386"/>
      <c r="GO52" s="386"/>
      <c r="GP52" s="386"/>
      <c r="GQ52" s="386"/>
      <c r="GR52" s="386"/>
      <c r="GS52" s="386"/>
      <c r="GT52" s="386"/>
      <c r="GU52" s="386"/>
      <c r="GV52" s="386"/>
      <c r="GW52" s="386"/>
      <c r="GX52" s="386"/>
      <c r="GY52" s="386"/>
      <c r="GZ52" s="386"/>
      <c r="HA52" s="386"/>
      <c r="HB52" s="386"/>
      <c r="HC52" s="386"/>
      <c r="HD52" s="386"/>
      <c r="HE52" s="386"/>
      <c r="HF52" s="386"/>
      <c r="HG52" s="386"/>
      <c r="HH52" s="386"/>
      <c r="HI52" s="386"/>
      <c r="HJ52" s="386"/>
      <c r="HK52" s="386"/>
      <c r="HL52" s="386"/>
      <c r="HM52" s="386"/>
      <c r="HN52" s="386"/>
      <c r="HO52" s="386"/>
      <c r="HP52" s="386"/>
      <c r="HQ52" s="386"/>
      <c r="HR52" s="386"/>
      <c r="HS52" s="386"/>
      <c r="HT52" s="386"/>
      <c r="HU52" s="386"/>
      <c r="HV52" s="386"/>
      <c r="HW52" s="386"/>
      <c r="HX52" s="386"/>
      <c r="HY52" s="386"/>
      <c r="HZ52" s="386"/>
      <c r="IA52" s="386"/>
      <c r="IB52" s="386"/>
      <c r="IC52" s="386"/>
      <c r="ID52" s="386"/>
      <c r="IE52" s="386"/>
      <c r="IF52" s="386"/>
      <c r="IG52" s="386"/>
      <c r="IH52" s="386"/>
      <c r="II52" s="386"/>
      <c r="IJ52" s="386"/>
      <c r="IK52" s="386"/>
      <c r="IL52" s="386"/>
      <c r="IM52" s="386"/>
      <c r="IN52" s="386"/>
      <c r="IO52" s="386"/>
      <c r="IP52" s="386"/>
      <c r="IQ52" s="386"/>
      <c r="IR52" s="386"/>
      <c r="IS52" s="386"/>
      <c r="IT52" s="386"/>
      <c r="IU52" s="386"/>
    </row>
    <row r="53" spans="1:255" s="20" customFormat="1" x14ac:dyDescent="0.2">
      <c r="A53" s="488"/>
      <c r="B53" s="488"/>
      <c r="C53" s="488"/>
      <c r="D53" s="488"/>
      <c r="E53" s="488"/>
      <c r="F53" s="488"/>
      <c r="G53" s="488"/>
      <c r="H53" s="488"/>
      <c r="I53" s="365" t="s">
        <v>87</v>
      </c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/>
      <c r="Z53" s="365"/>
      <c r="AA53" s="365"/>
      <c r="AB53" s="365"/>
      <c r="AC53" s="365"/>
      <c r="AD53" s="365"/>
      <c r="AE53" s="365"/>
      <c r="AF53" s="365"/>
      <c r="AG53" s="365"/>
      <c r="AH53" s="365"/>
      <c r="AI53" s="365"/>
      <c r="AJ53" s="365"/>
      <c r="AK53" s="365"/>
      <c r="AL53" s="365"/>
      <c r="AM53" s="365"/>
      <c r="AN53" s="365"/>
      <c r="AO53" s="365"/>
      <c r="AP53" s="488"/>
      <c r="AQ53" s="488"/>
      <c r="AR53" s="488"/>
      <c r="AS53" s="488"/>
      <c r="AT53" s="488"/>
      <c r="AU53" s="488"/>
      <c r="AV53" s="488"/>
      <c r="AW53" s="488"/>
      <c r="AX53" s="488"/>
      <c r="AY53" s="488"/>
      <c r="AZ53" s="488"/>
      <c r="BA53" s="488"/>
      <c r="BB53" s="488"/>
      <c r="BC53" s="488"/>
      <c r="BD53" s="488"/>
      <c r="BE53" s="488"/>
      <c r="BF53" s="362"/>
      <c r="BG53" s="362"/>
      <c r="BH53" s="362"/>
      <c r="BI53" s="362"/>
      <c r="BJ53" s="362"/>
      <c r="BK53" s="362"/>
      <c r="BL53" s="362"/>
      <c r="BM53" s="362"/>
      <c r="BN53" s="362"/>
      <c r="BO53" s="362"/>
      <c r="BP53" s="362"/>
      <c r="BQ53" s="362"/>
      <c r="BR53" s="362"/>
      <c r="BS53" s="362"/>
      <c r="BT53" s="362"/>
      <c r="BU53" s="362"/>
      <c r="BV53" s="362"/>
      <c r="BW53" s="362"/>
      <c r="BX53" s="362"/>
      <c r="BY53" s="362"/>
      <c r="BZ53" s="362"/>
      <c r="CA53" s="362"/>
      <c r="CB53" s="368"/>
      <c r="CC53" s="368"/>
      <c r="CD53" s="368"/>
      <c r="CE53" s="368"/>
      <c r="CF53" s="368"/>
      <c r="CG53" s="368"/>
      <c r="CH53" s="368"/>
      <c r="CI53" s="368"/>
      <c r="CJ53" s="368"/>
      <c r="CK53" s="368"/>
      <c r="CL53" s="368"/>
      <c r="CM53" s="368"/>
      <c r="CN53" s="368"/>
      <c r="CO53" s="368"/>
      <c r="CP53" s="368"/>
      <c r="CQ53" s="368"/>
      <c r="CR53" s="368"/>
      <c r="CS53" s="368"/>
      <c r="CT53" s="368"/>
      <c r="CU53" s="368"/>
      <c r="CV53" s="368"/>
      <c r="CW53" s="368"/>
      <c r="CX53" s="362"/>
      <c r="CY53" s="362"/>
      <c r="CZ53" s="362"/>
      <c r="DA53" s="362"/>
      <c r="DB53" s="362"/>
      <c r="DC53" s="362"/>
      <c r="DD53" s="362"/>
      <c r="DE53" s="362"/>
      <c r="DF53" s="362"/>
      <c r="DG53" s="362"/>
      <c r="DH53" s="362"/>
      <c r="DI53" s="362"/>
      <c r="DJ53" s="362"/>
      <c r="DK53" s="362"/>
      <c r="DL53" s="362"/>
      <c r="DM53" s="362"/>
      <c r="DN53" s="362"/>
      <c r="DO53" s="362"/>
      <c r="DP53" s="362"/>
      <c r="DQ53" s="362"/>
      <c r="DR53" s="362"/>
      <c r="DS53" s="362"/>
      <c r="DT53" s="362"/>
      <c r="DU53" s="362"/>
      <c r="DV53" s="362"/>
      <c r="DW53" s="362"/>
      <c r="DX53" s="362"/>
      <c r="DY53" s="362"/>
      <c r="DZ53" s="362"/>
      <c r="EA53" s="362"/>
      <c r="EB53" s="362"/>
      <c r="EC53" s="362"/>
      <c r="ED53" s="362"/>
      <c r="EE53" s="362"/>
      <c r="EF53" s="362"/>
      <c r="EG53" s="362"/>
      <c r="EH53" s="362"/>
      <c r="EI53" s="362"/>
      <c r="EJ53" s="362"/>
      <c r="EK53" s="362"/>
      <c r="EL53" s="362"/>
      <c r="EM53" s="362"/>
      <c r="EN53" s="362"/>
      <c r="EO53" s="362"/>
      <c r="EP53" s="362"/>
      <c r="EQ53" s="362"/>
      <c r="ER53" s="362"/>
      <c r="ES53" s="362"/>
      <c r="ET53" s="362"/>
      <c r="EU53" s="362"/>
      <c r="EV53" s="362"/>
      <c r="EW53" s="362"/>
      <c r="EX53" s="362"/>
      <c r="EY53" s="362"/>
      <c r="EZ53" s="362"/>
      <c r="FA53" s="362"/>
      <c r="FB53" s="362"/>
      <c r="FC53" s="362"/>
      <c r="FD53" s="362"/>
      <c r="FE53" s="362"/>
      <c r="FF53" s="362"/>
      <c r="FG53" s="362"/>
      <c r="FH53" s="362"/>
      <c r="FI53" s="362"/>
      <c r="FJ53" s="362"/>
      <c r="FK53" s="362"/>
      <c r="FL53" s="362"/>
      <c r="FM53" s="362"/>
      <c r="FN53" s="362"/>
      <c r="FO53" s="362"/>
      <c r="FP53" s="362"/>
      <c r="FQ53" s="362"/>
      <c r="FR53" s="362"/>
      <c r="FS53" s="362"/>
      <c r="FT53" s="362"/>
      <c r="FU53" s="362"/>
      <c r="FV53" s="362"/>
      <c r="FW53" s="362"/>
      <c r="FX53" s="362"/>
      <c r="FY53" s="362"/>
      <c r="FZ53" s="362"/>
      <c r="GA53" s="362"/>
      <c r="GB53" s="362"/>
      <c r="GC53" s="362"/>
      <c r="GD53" s="362"/>
      <c r="GE53" s="362"/>
      <c r="GF53" s="362"/>
      <c r="GG53" s="362"/>
      <c r="GH53" s="362"/>
      <c r="GI53" s="362"/>
      <c r="GJ53" s="362"/>
      <c r="GK53" s="362"/>
      <c r="GL53" s="362"/>
      <c r="GM53" s="362"/>
      <c r="GN53" s="362"/>
      <c r="GO53" s="362"/>
      <c r="GP53" s="362"/>
      <c r="GQ53" s="362"/>
      <c r="GR53" s="362"/>
      <c r="GS53" s="362"/>
      <c r="GT53" s="362"/>
      <c r="GU53" s="362"/>
      <c r="GV53" s="362"/>
      <c r="GW53" s="362"/>
      <c r="GX53" s="362"/>
      <c r="GY53" s="362"/>
      <c r="GZ53" s="362"/>
      <c r="HA53" s="362"/>
      <c r="HB53" s="362"/>
      <c r="HC53" s="362"/>
      <c r="HD53" s="362"/>
      <c r="HE53" s="362"/>
      <c r="HF53" s="362"/>
      <c r="HG53" s="362"/>
      <c r="HH53" s="362"/>
      <c r="HI53" s="362"/>
      <c r="HJ53" s="362"/>
      <c r="HK53" s="362"/>
      <c r="HL53" s="362"/>
      <c r="HM53" s="362"/>
      <c r="HN53" s="362"/>
      <c r="HO53" s="362"/>
      <c r="HP53" s="362"/>
      <c r="HQ53" s="362"/>
      <c r="HR53" s="362"/>
      <c r="HS53" s="362"/>
      <c r="HT53" s="362"/>
      <c r="HU53" s="362"/>
      <c r="HV53" s="362"/>
      <c r="HW53" s="362"/>
      <c r="HX53" s="362"/>
      <c r="HY53" s="362"/>
      <c r="HZ53" s="362"/>
      <c r="IA53" s="362"/>
      <c r="IB53" s="362"/>
      <c r="IC53" s="362"/>
      <c r="ID53" s="362"/>
      <c r="IE53" s="362"/>
      <c r="IF53" s="362"/>
      <c r="IG53" s="362"/>
      <c r="IH53" s="362"/>
      <c r="II53" s="362"/>
      <c r="IJ53" s="362"/>
      <c r="IK53" s="362"/>
      <c r="IL53" s="362"/>
      <c r="IM53" s="362"/>
      <c r="IN53" s="362"/>
      <c r="IO53" s="362"/>
      <c r="IP53" s="362"/>
      <c r="IQ53" s="362"/>
      <c r="IR53" s="362"/>
      <c r="IS53" s="362"/>
      <c r="IT53" s="362"/>
      <c r="IU53" s="362"/>
    </row>
    <row r="54" spans="1:255" s="20" customFormat="1" x14ac:dyDescent="0.2">
      <c r="A54" s="488"/>
      <c r="B54" s="488"/>
      <c r="C54" s="488"/>
      <c r="D54" s="488"/>
      <c r="E54" s="488"/>
      <c r="F54" s="488"/>
      <c r="G54" s="488"/>
      <c r="H54" s="488"/>
      <c r="I54" s="365" t="s">
        <v>88</v>
      </c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365"/>
      <c r="AJ54" s="365"/>
      <c r="AK54" s="365"/>
      <c r="AL54" s="365"/>
      <c r="AM54" s="365"/>
      <c r="AN54" s="365"/>
      <c r="AO54" s="365"/>
      <c r="AP54" s="488"/>
      <c r="AQ54" s="488"/>
      <c r="AR54" s="488"/>
      <c r="AS54" s="488"/>
      <c r="AT54" s="488"/>
      <c r="AU54" s="488"/>
      <c r="AV54" s="488"/>
      <c r="AW54" s="488"/>
      <c r="AX54" s="488"/>
      <c r="AY54" s="488"/>
      <c r="AZ54" s="488"/>
      <c r="BA54" s="488"/>
      <c r="BB54" s="488"/>
      <c r="BC54" s="488"/>
      <c r="BD54" s="488"/>
      <c r="BE54" s="488"/>
      <c r="BF54" s="362">
        <v>4502</v>
      </c>
      <c r="BG54" s="362"/>
      <c r="BH54" s="362"/>
      <c r="BI54" s="362"/>
      <c r="BJ54" s="362"/>
      <c r="BK54" s="362"/>
      <c r="BL54" s="362"/>
      <c r="BM54" s="362"/>
      <c r="BN54" s="362"/>
      <c r="BO54" s="362"/>
      <c r="BP54" s="362"/>
      <c r="BQ54" s="362"/>
      <c r="BR54" s="362"/>
      <c r="BS54" s="362"/>
      <c r="BT54" s="362"/>
      <c r="BU54" s="362"/>
      <c r="BV54" s="362"/>
      <c r="BW54" s="362"/>
      <c r="BX54" s="362"/>
      <c r="BY54" s="362"/>
      <c r="BZ54" s="362"/>
      <c r="CA54" s="362"/>
      <c r="CB54" s="362">
        <v>11474</v>
      </c>
      <c r="CC54" s="362"/>
      <c r="CD54" s="362"/>
      <c r="CE54" s="362"/>
      <c r="CF54" s="362"/>
      <c r="CG54" s="362"/>
      <c r="CH54" s="362"/>
      <c r="CI54" s="362"/>
      <c r="CJ54" s="362"/>
      <c r="CK54" s="362"/>
      <c r="CL54" s="362"/>
      <c r="CM54" s="362"/>
      <c r="CN54" s="362"/>
      <c r="CO54" s="362"/>
      <c r="CP54" s="362"/>
      <c r="CQ54" s="362"/>
      <c r="CR54" s="362"/>
      <c r="CS54" s="362"/>
      <c r="CT54" s="362"/>
      <c r="CU54" s="362"/>
      <c r="CV54" s="362"/>
      <c r="CW54" s="362"/>
      <c r="CX54" s="386">
        <v>11789.75</v>
      </c>
      <c r="CY54" s="386"/>
      <c r="CZ54" s="386"/>
      <c r="DA54" s="386"/>
      <c r="DB54" s="386"/>
      <c r="DC54" s="386"/>
      <c r="DD54" s="386"/>
      <c r="DE54" s="386"/>
      <c r="DF54" s="386"/>
      <c r="DG54" s="386"/>
      <c r="DH54" s="386"/>
      <c r="DI54" s="386"/>
      <c r="DJ54" s="386"/>
      <c r="DK54" s="386"/>
      <c r="DL54" s="386"/>
      <c r="DM54" s="386"/>
      <c r="DN54" s="386"/>
      <c r="DO54" s="386"/>
      <c r="DP54" s="386"/>
      <c r="DQ54" s="386"/>
      <c r="DR54" s="386"/>
      <c r="DS54" s="386"/>
      <c r="DT54" s="386">
        <f>НВВ!H14</f>
        <v>14803.107202499999</v>
      </c>
      <c r="DU54" s="386"/>
      <c r="DV54" s="386"/>
      <c r="DW54" s="386"/>
      <c r="DX54" s="386"/>
      <c r="DY54" s="386"/>
      <c r="DZ54" s="386"/>
      <c r="EA54" s="386"/>
      <c r="EB54" s="386"/>
      <c r="EC54" s="386"/>
      <c r="ED54" s="386"/>
      <c r="EE54" s="386"/>
      <c r="EF54" s="386"/>
      <c r="EG54" s="386"/>
      <c r="EH54" s="386"/>
      <c r="EI54" s="386"/>
      <c r="EJ54" s="386"/>
      <c r="EK54" s="386"/>
      <c r="EL54" s="386"/>
      <c r="EM54" s="386"/>
      <c r="EN54" s="386"/>
      <c r="EO54" s="386"/>
      <c r="EP54" s="386">
        <f>НВВ!I14</f>
        <v>18762.346249999999</v>
      </c>
      <c r="EQ54" s="386"/>
      <c r="ER54" s="386"/>
      <c r="ES54" s="386"/>
      <c r="ET54" s="386"/>
      <c r="EU54" s="386"/>
      <c r="EV54" s="386"/>
      <c r="EW54" s="386"/>
      <c r="EX54" s="386"/>
      <c r="EY54" s="386"/>
      <c r="EZ54" s="386"/>
      <c r="FA54" s="386"/>
      <c r="FB54" s="386"/>
      <c r="FC54" s="386"/>
      <c r="FD54" s="386"/>
      <c r="FE54" s="386"/>
      <c r="FF54" s="386"/>
      <c r="FG54" s="386"/>
      <c r="FH54" s="386"/>
      <c r="FI54" s="386"/>
      <c r="FJ54" s="386"/>
      <c r="FK54" s="386"/>
      <c r="FL54" s="386">
        <f>'[2]НВВ общая'!$I$9/2</f>
        <v>0</v>
      </c>
      <c r="FM54" s="386"/>
      <c r="FN54" s="386"/>
      <c r="FO54" s="386"/>
      <c r="FP54" s="386"/>
      <c r="FQ54" s="386"/>
      <c r="FR54" s="386"/>
      <c r="FS54" s="386"/>
      <c r="FT54" s="386"/>
      <c r="FU54" s="386"/>
      <c r="FV54" s="386"/>
      <c r="FW54" s="386"/>
      <c r="FX54" s="386"/>
      <c r="FY54" s="386"/>
      <c r="FZ54" s="386"/>
      <c r="GA54" s="386"/>
      <c r="GB54" s="386"/>
      <c r="GC54" s="386"/>
      <c r="GD54" s="386"/>
      <c r="GE54" s="386"/>
      <c r="GF54" s="386"/>
      <c r="GG54" s="386"/>
      <c r="GH54" s="386">
        <f>FL54</f>
        <v>0</v>
      </c>
      <c r="GI54" s="386"/>
      <c r="GJ54" s="386"/>
      <c r="GK54" s="386"/>
      <c r="GL54" s="386"/>
      <c r="GM54" s="386"/>
      <c r="GN54" s="386"/>
      <c r="GO54" s="386"/>
      <c r="GP54" s="386"/>
      <c r="GQ54" s="386"/>
      <c r="GR54" s="386"/>
      <c r="GS54" s="386"/>
      <c r="GT54" s="386"/>
      <c r="GU54" s="386"/>
      <c r="GV54" s="386"/>
      <c r="GW54" s="386"/>
      <c r="GX54" s="386"/>
      <c r="GY54" s="386"/>
      <c r="GZ54" s="386"/>
      <c r="HA54" s="386"/>
      <c r="HB54" s="386"/>
      <c r="HC54" s="386"/>
      <c r="HD54" s="386">
        <f>'[2]НВВ общая'!$J$9/2</f>
        <v>0</v>
      </c>
      <c r="HE54" s="386"/>
      <c r="HF54" s="386"/>
      <c r="HG54" s="386"/>
      <c r="HH54" s="386"/>
      <c r="HI54" s="386"/>
      <c r="HJ54" s="386"/>
      <c r="HK54" s="386"/>
      <c r="HL54" s="386"/>
      <c r="HM54" s="386"/>
      <c r="HN54" s="386"/>
      <c r="HO54" s="386"/>
      <c r="HP54" s="386"/>
      <c r="HQ54" s="386"/>
      <c r="HR54" s="386"/>
      <c r="HS54" s="386"/>
      <c r="HT54" s="386"/>
      <c r="HU54" s="386"/>
      <c r="HV54" s="386"/>
      <c r="HW54" s="386"/>
      <c r="HX54" s="386"/>
      <c r="HY54" s="386"/>
      <c r="HZ54" s="386">
        <f>HD54</f>
        <v>0</v>
      </c>
      <c r="IA54" s="386"/>
      <c r="IB54" s="386"/>
      <c r="IC54" s="386"/>
      <c r="ID54" s="386"/>
      <c r="IE54" s="386"/>
      <c r="IF54" s="386"/>
      <c r="IG54" s="386"/>
      <c r="IH54" s="386"/>
      <c r="II54" s="386"/>
      <c r="IJ54" s="386"/>
      <c r="IK54" s="386"/>
      <c r="IL54" s="386"/>
      <c r="IM54" s="386"/>
      <c r="IN54" s="386"/>
      <c r="IO54" s="386"/>
      <c r="IP54" s="386"/>
      <c r="IQ54" s="386"/>
      <c r="IR54" s="386"/>
      <c r="IS54" s="386"/>
      <c r="IT54" s="386"/>
      <c r="IU54" s="386"/>
    </row>
    <row r="55" spans="1:255" s="20" customFormat="1" x14ac:dyDescent="0.2">
      <c r="A55" s="488"/>
      <c r="B55" s="488"/>
      <c r="C55" s="488"/>
      <c r="D55" s="488"/>
      <c r="E55" s="488"/>
      <c r="F55" s="488"/>
      <c r="G55" s="488"/>
      <c r="H55" s="488"/>
      <c r="I55" s="365" t="s">
        <v>89</v>
      </c>
      <c r="J55" s="365"/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  <c r="Z55" s="365"/>
      <c r="AA55" s="365"/>
      <c r="AB55" s="365"/>
      <c r="AC55" s="365"/>
      <c r="AD55" s="365"/>
      <c r="AE55" s="365"/>
      <c r="AF55" s="365"/>
      <c r="AG55" s="365"/>
      <c r="AH55" s="365"/>
      <c r="AI55" s="365"/>
      <c r="AJ55" s="365"/>
      <c r="AK55" s="365"/>
      <c r="AL55" s="365"/>
      <c r="AM55" s="365"/>
      <c r="AN55" s="365"/>
      <c r="AO55" s="365"/>
      <c r="AP55" s="488"/>
      <c r="AQ55" s="488"/>
      <c r="AR55" s="488"/>
      <c r="AS55" s="488"/>
      <c r="AT55" s="488"/>
      <c r="AU55" s="488"/>
      <c r="AV55" s="488"/>
      <c r="AW55" s="488"/>
      <c r="AX55" s="488"/>
      <c r="AY55" s="488"/>
      <c r="AZ55" s="488"/>
      <c r="BA55" s="488"/>
      <c r="BB55" s="488"/>
      <c r="BC55" s="488"/>
      <c r="BD55" s="488"/>
      <c r="BE55" s="488"/>
      <c r="BF55" s="362">
        <v>359</v>
      </c>
      <c r="BG55" s="362"/>
      <c r="BH55" s="362"/>
      <c r="BI55" s="362"/>
      <c r="BJ55" s="362"/>
      <c r="BK55" s="362"/>
      <c r="BL55" s="362"/>
      <c r="BM55" s="362"/>
      <c r="BN55" s="362"/>
      <c r="BO55" s="362"/>
      <c r="BP55" s="362"/>
      <c r="BQ55" s="362"/>
      <c r="BR55" s="362"/>
      <c r="BS55" s="362"/>
      <c r="BT55" s="362"/>
      <c r="BU55" s="362"/>
      <c r="BV55" s="362"/>
      <c r="BW55" s="362"/>
      <c r="BX55" s="362"/>
      <c r="BY55" s="362"/>
      <c r="BZ55" s="362"/>
      <c r="CA55" s="362"/>
      <c r="CB55" s="362">
        <v>2232</v>
      </c>
      <c r="CC55" s="362"/>
      <c r="CD55" s="362"/>
      <c r="CE55" s="362"/>
      <c r="CF55" s="362"/>
      <c r="CG55" s="362"/>
      <c r="CH55" s="362"/>
      <c r="CI55" s="362"/>
      <c r="CJ55" s="362"/>
      <c r="CK55" s="362"/>
      <c r="CL55" s="362"/>
      <c r="CM55" s="362"/>
      <c r="CN55" s="362"/>
      <c r="CO55" s="362"/>
      <c r="CP55" s="362"/>
      <c r="CQ55" s="362"/>
      <c r="CR55" s="362"/>
      <c r="CS55" s="362"/>
      <c r="CT55" s="362"/>
      <c r="CU55" s="362"/>
      <c r="CV55" s="362"/>
      <c r="CW55" s="362"/>
      <c r="CX55" s="386">
        <v>261.33999999999997</v>
      </c>
      <c r="CY55" s="386"/>
      <c r="CZ55" s="386"/>
      <c r="DA55" s="386"/>
      <c r="DB55" s="386"/>
      <c r="DC55" s="386"/>
      <c r="DD55" s="386"/>
      <c r="DE55" s="386"/>
      <c r="DF55" s="386"/>
      <c r="DG55" s="386"/>
      <c r="DH55" s="386"/>
      <c r="DI55" s="386"/>
      <c r="DJ55" s="386"/>
      <c r="DK55" s="386"/>
      <c r="DL55" s="386"/>
      <c r="DM55" s="386"/>
      <c r="DN55" s="386"/>
      <c r="DO55" s="386"/>
      <c r="DP55" s="386"/>
      <c r="DQ55" s="386"/>
      <c r="DR55" s="386"/>
      <c r="DS55" s="386"/>
      <c r="DT55" s="386">
        <f>НВВ!H17</f>
        <v>394.41848670000002</v>
      </c>
      <c r="DU55" s="386"/>
      <c r="DV55" s="386"/>
      <c r="DW55" s="386"/>
      <c r="DX55" s="386"/>
      <c r="DY55" s="386"/>
      <c r="DZ55" s="386"/>
      <c r="EA55" s="386"/>
      <c r="EB55" s="386"/>
      <c r="EC55" s="386"/>
      <c r="ED55" s="386"/>
      <c r="EE55" s="386"/>
      <c r="EF55" s="386"/>
      <c r="EG55" s="386"/>
      <c r="EH55" s="386"/>
      <c r="EI55" s="386"/>
      <c r="EJ55" s="386"/>
      <c r="EK55" s="386"/>
      <c r="EL55" s="386"/>
      <c r="EM55" s="386"/>
      <c r="EN55" s="386"/>
      <c r="EO55" s="386"/>
      <c r="EP55" s="386">
        <f>НВВ!I17</f>
        <v>499.90965999999997</v>
      </c>
      <c r="EQ55" s="386"/>
      <c r="ER55" s="386"/>
      <c r="ES55" s="386"/>
      <c r="ET55" s="386"/>
      <c r="EU55" s="386"/>
      <c r="EV55" s="386"/>
      <c r="EW55" s="386"/>
      <c r="EX55" s="386"/>
      <c r="EY55" s="386"/>
      <c r="EZ55" s="386"/>
      <c r="FA55" s="386"/>
      <c r="FB55" s="386"/>
      <c r="FC55" s="386"/>
      <c r="FD55" s="386"/>
      <c r="FE55" s="386"/>
      <c r="FF55" s="386"/>
      <c r="FG55" s="386"/>
      <c r="FH55" s="386"/>
      <c r="FI55" s="386"/>
      <c r="FJ55" s="386"/>
      <c r="FK55" s="386"/>
      <c r="FL55" s="386">
        <f>'[2]НВВ общая'!$I$70/2</f>
        <v>0</v>
      </c>
      <c r="FM55" s="386"/>
      <c r="FN55" s="386"/>
      <c r="FO55" s="386"/>
      <c r="FP55" s="386"/>
      <c r="FQ55" s="386"/>
      <c r="FR55" s="386"/>
      <c r="FS55" s="386"/>
      <c r="FT55" s="386"/>
      <c r="FU55" s="386"/>
      <c r="FV55" s="386"/>
      <c r="FW55" s="386"/>
      <c r="FX55" s="386"/>
      <c r="FY55" s="386"/>
      <c r="FZ55" s="386"/>
      <c r="GA55" s="386"/>
      <c r="GB55" s="386"/>
      <c r="GC55" s="386"/>
      <c r="GD55" s="386"/>
      <c r="GE55" s="386"/>
      <c r="GF55" s="386"/>
      <c r="GG55" s="386"/>
      <c r="GH55" s="386">
        <f>FL55</f>
        <v>0</v>
      </c>
      <c r="GI55" s="386"/>
      <c r="GJ55" s="386"/>
      <c r="GK55" s="386"/>
      <c r="GL55" s="386"/>
      <c r="GM55" s="386"/>
      <c r="GN55" s="386"/>
      <c r="GO55" s="386"/>
      <c r="GP55" s="386"/>
      <c r="GQ55" s="386"/>
      <c r="GR55" s="386"/>
      <c r="GS55" s="386"/>
      <c r="GT55" s="386"/>
      <c r="GU55" s="386"/>
      <c r="GV55" s="386"/>
      <c r="GW55" s="386"/>
      <c r="GX55" s="386"/>
      <c r="GY55" s="386"/>
      <c r="GZ55" s="386"/>
      <c r="HA55" s="386"/>
      <c r="HB55" s="386"/>
      <c r="HC55" s="386"/>
      <c r="HD55" s="386">
        <f>'[2]НВВ общая'!$J$70/2</f>
        <v>0</v>
      </c>
      <c r="HE55" s="386"/>
      <c r="HF55" s="386"/>
      <c r="HG55" s="386"/>
      <c r="HH55" s="386"/>
      <c r="HI55" s="386"/>
      <c r="HJ55" s="386"/>
      <c r="HK55" s="386"/>
      <c r="HL55" s="386"/>
      <c r="HM55" s="386"/>
      <c r="HN55" s="386"/>
      <c r="HO55" s="386"/>
      <c r="HP55" s="386"/>
      <c r="HQ55" s="386"/>
      <c r="HR55" s="386"/>
      <c r="HS55" s="386"/>
      <c r="HT55" s="386"/>
      <c r="HU55" s="386"/>
      <c r="HV55" s="386"/>
      <c r="HW55" s="386"/>
      <c r="HX55" s="386"/>
      <c r="HY55" s="386"/>
      <c r="HZ55" s="386">
        <f>HD55</f>
        <v>0</v>
      </c>
      <c r="IA55" s="386"/>
      <c r="IB55" s="386"/>
      <c r="IC55" s="386"/>
      <c r="ID55" s="386"/>
      <c r="IE55" s="386"/>
      <c r="IF55" s="386"/>
      <c r="IG55" s="386"/>
      <c r="IH55" s="386"/>
      <c r="II55" s="386"/>
      <c r="IJ55" s="386"/>
      <c r="IK55" s="386"/>
      <c r="IL55" s="386"/>
      <c r="IM55" s="386"/>
      <c r="IN55" s="386"/>
      <c r="IO55" s="386"/>
      <c r="IP55" s="386"/>
      <c r="IQ55" s="386"/>
      <c r="IR55" s="386"/>
      <c r="IS55" s="386"/>
      <c r="IT55" s="386"/>
      <c r="IU55" s="386"/>
    </row>
    <row r="56" spans="1:255" s="20" customFormat="1" x14ac:dyDescent="0.2">
      <c r="A56" s="488"/>
      <c r="B56" s="488"/>
      <c r="C56" s="488"/>
      <c r="D56" s="488"/>
      <c r="E56" s="488"/>
      <c r="F56" s="488"/>
      <c r="G56" s="488"/>
      <c r="H56" s="488"/>
      <c r="I56" s="365" t="s">
        <v>90</v>
      </c>
      <c r="J56" s="365"/>
      <c r="K56" s="365"/>
      <c r="L56" s="365"/>
      <c r="M56" s="365"/>
      <c r="N56" s="365"/>
      <c r="O56" s="365"/>
      <c r="P56" s="365"/>
      <c r="Q56" s="365"/>
      <c r="R56" s="365"/>
      <c r="S56" s="365"/>
      <c r="T56" s="365"/>
      <c r="U56" s="365"/>
      <c r="V56" s="365"/>
      <c r="W56" s="365"/>
      <c r="X56" s="365"/>
      <c r="Y56" s="365"/>
      <c r="Z56" s="365"/>
      <c r="AA56" s="365"/>
      <c r="AB56" s="365"/>
      <c r="AC56" s="365"/>
      <c r="AD56" s="365"/>
      <c r="AE56" s="365"/>
      <c r="AF56" s="365"/>
      <c r="AG56" s="365"/>
      <c r="AH56" s="365"/>
      <c r="AI56" s="365"/>
      <c r="AJ56" s="365"/>
      <c r="AK56" s="365"/>
      <c r="AL56" s="365"/>
      <c r="AM56" s="365"/>
      <c r="AN56" s="365"/>
      <c r="AO56" s="365"/>
      <c r="AP56" s="488"/>
      <c r="AQ56" s="488"/>
      <c r="AR56" s="488"/>
      <c r="AS56" s="488"/>
      <c r="AT56" s="488"/>
      <c r="AU56" s="488"/>
      <c r="AV56" s="488"/>
      <c r="AW56" s="488"/>
      <c r="AX56" s="488"/>
      <c r="AY56" s="488"/>
      <c r="AZ56" s="488"/>
      <c r="BA56" s="488"/>
      <c r="BB56" s="488"/>
      <c r="BC56" s="488"/>
      <c r="BD56" s="488"/>
      <c r="BE56" s="488"/>
      <c r="BF56" s="362">
        <v>2378</v>
      </c>
      <c r="BG56" s="362"/>
      <c r="BH56" s="362"/>
      <c r="BI56" s="362"/>
      <c r="BJ56" s="362"/>
      <c r="BK56" s="362"/>
      <c r="BL56" s="362"/>
      <c r="BM56" s="362"/>
      <c r="BN56" s="362"/>
      <c r="BO56" s="362"/>
      <c r="BP56" s="362"/>
      <c r="BQ56" s="362"/>
      <c r="BR56" s="362"/>
      <c r="BS56" s="362"/>
      <c r="BT56" s="362"/>
      <c r="BU56" s="362"/>
      <c r="BV56" s="362"/>
      <c r="BW56" s="362"/>
      <c r="BX56" s="362"/>
      <c r="BY56" s="362"/>
      <c r="BZ56" s="362"/>
      <c r="CA56" s="362"/>
      <c r="CB56" s="362">
        <v>7460</v>
      </c>
      <c r="CC56" s="362"/>
      <c r="CD56" s="362"/>
      <c r="CE56" s="362"/>
      <c r="CF56" s="362"/>
      <c r="CG56" s="362"/>
      <c r="CH56" s="362"/>
      <c r="CI56" s="362"/>
      <c r="CJ56" s="362"/>
      <c r="CK56" s="362"/>
      <c r="CL56" s="362"/>
      <c r="CM56" s="362"/>
      <c r="CN56" s="362"/>
      <c r="CO56" s="362"/>
      <c r="CP56" s="362"/>
      <c r="CQ56" s="362"/>
      <c r="CR56" s="362"/>
      <c r="CS56" s="362"/>
      <c r="CT56" s="362"/>
      <c r="CU56" s="362"/>
      <c r="CV56" s="362"/>
      <c r="CW56" s="362"/>
      <c r="CX56" s="386">
        <v>337.03</v>
      </c>
      <c r="CY56" s="386"/>
      <c r="CZ56" s="386"/>
      <c r="DA56" s="386"/>
      <c r="DB56" s="386"/>
      <c r="DC56" s="386"/>
      <c r="DD56" s="386"/>
      <c r="DE56" s="386"/>
      <c r="DF56" s="386"/>
      <c r="DG56" s="386"/>
      <c r="DH56" s="386"/>
      <c r="DI56" s="386"/>
      <c r="DJ56" s="386"/>
      <c r="DK56" s="386"/>
      <c r="DL56" s="386"/>
      <c r="DM56" s="386"/>
      <c r="DN56" s="386"/>
      <c r="DO56" s="386"/>
      <c r="DP56" s="386"/>
      <c r="DQ56" s="386"/>
      <c r="DR56" s="386"/>
      <c r="DS56" s="386"/>
      <c r="DT56" s="386">
        <f>НВВ!H11</f>
        <v>423.17149769999997</v>
      </c>
      <c r="DU56" s="386"/>
      <c r="DV56" s="386"/>
      <c r="DW56" s="386"/>
      <c r="DX56" s="386"/>
      <c r="DY56" s="386"/>
      <c r="DZ56" s="386"/>
      <c r="EA56" s="386"/>
      <c r="EB56" s="386"/>
      <c r="EC56" s="386"/>
      <c r="ED56" s="386"/>
      <c r="EE56" s="386"/>
      <c r="EF56" s="386"/>
      <c r="EG56" s="386"/>
      <c r="EH56" s="386"/>
      <c r="EI56" s="386"/>
      <c r="EJ56" s="386"/>
      <c r="EK56" s="386"/>
      <c r="EL56" s="386"/>
      <c r="EM56" s="386"/>
      <c r="EN56" s="386"/>
      <c r="EO56" s="386"/>
      <c r="EP56" s="386">
        <f>НВВ!I11</f>
        <v>536.35294999999996</v>
      </c>
      <c r="EQ56" s="386"/>
      <c r="ER56" s="386"/>
      <c r="ES56" s="386"/>
      <c r="ET56" s="386"/>
      <c r="EU56" s="386"/>
      <c r="EV56" s="386"/>
      <c r="EW56" s="386"/>
      <c r="EX56" s="386"/>
      <c r="EY56" s="386"/>
      <c r="EZ56" s="386"/>
      <c r="FA56" s="386"/>
      <c r="FB56" s="386"/>
      <c r="FC56" s="386"/>
      <c r="FD56" s="386"/>
      <c r="FE56" s="386"/>
      <c r="FF56" s="386"/>
      <c r="FG56" s="386"/>
      <c r="FH56" s="386"/>
      <c r="FI56" s="386"/>
      <c r="FJ56" s="386"/>
      <c r="FK56" s="386"/>
      <c r="FL56" s="386">
        <f>'[2]НВВ общая'!$I$69/2</f>
        <v>0</v>
      </c>
      <c r="FM56" s="386"/>
      <c r="FN56" s="386"/>
      <c r="FO56" s="386"/>
      <c r="FP56" s="386"/>
      <c r="FQ56" s="386"/>
      <c r="FR56" s="386"/>
      <c r="FS56" s="386"/>
      <c r="FT56" s="386"/>
      <c r="FU56" s="386"/>
      <c r="FV56" s="386"/>
      <c r="FW56" s="386"/>
      <c r="FX56" s="386"/>
      <c r="FY56" s="386"/>
      <c r="FZ56" s="386"/>
      <c r="GA56" s="386"/>
      <c r="GB56" s="386"/>
      <c r="GC56" s="386"/>
      <c r="GD56" s="386"/>
      <c r="GE56" s="386"/>
      <c r="GF56" s="386"/>
      <c r="GG56" s="386"/>
      <c r="GH56" s="386">
        <f>FL56</f>
        <v>0</v>
      </c>
      <c r="GI56" s="386"/>
      <c r="GJ56" s="386"/>
      <c r="GK56" s="386"/>
      <c r="GL56" s="386"/>
      <c r="GM56" s="386"/>
      <c r="GN56" s="386"/>
      <c r="GO56" s="386"/>
      <c r="GP56" s="386"/>
      <c r="GQ56" s="386"/>
      <c r="GR56" s="386"/>
      <c r="GS56" s="386"/>
      <c r="GT56" s="386"/>
      <c r="GU56" s="386"/>
      <c r="GV56" s="386"/>
      <c r="GW56" s="386"/>
      <c r="GX56" s="386"/>
      <c r="GY56" s="386"/>
      <c r="GZ56" s="386"/>
      <c r="HA56" s="386"/>
      <c r="HB56" s="386"/>
      <c r="HC56" s="386"/>
      <c r="HD56" s="386">
        <f>'[2]НВВ общая'!$J$69/2</f>
        <v>0</v>
      </c>
      <c r="HE56" s="386"/>
      <c r="HF56" s="386"/>
      <c r="HG56" s="386"/>
      <c r="HH56" s="386"/>
      <c r="HI56" s="386"/>
      <c r="HJ56" s="386"/>
      <c r="HK56" s="386"/>
      <c r="HL56" s="386"/>
      <c r="HM56" s="386"/>
      <c r="HN56" s="386"/>
      <c r="HO56" s="386"/>
      <c r="HP56" s="386"/>
      <c r="HQ56" s="386"/>
      <c r="HR56" s="386"/>
      <c r="HS56" s="386"/>
      <c r="HT56" s="386"/>
      <c r="HU56" s="386"/>
      <c r="HV56" s="386"/>
      <c r="HW56" s="386"/>
      <c r="HX56" s="386"/>
      <c r="HY56" s="386"/>
      <c r="HZ56" s="386">
        <f>HD56</f>
        <v>0</v>
      </c>
      <c r="IA56" s="386"/>
      <c r="IB56" s="386"/>
      <c r="IC56" s="386"/>
      <c r="ID56" s="386"/>
      <c r="IE56" s="386"/>
      <c r="IF56" s="386"/>
      <c r="IG56" s="386"/>
      <c r="IH56" s="386"/>
      <c r="II56" s="386"/>
      <c r="IJ56" s="386"/>
      <c r="IK56" s="386"/>
      <c r="IL56" s="386"/>
      <c r="IM56" s="386"/>
      <c r="IN56" s="386"/>
      <c r="IO56" s="386"/>
      <c r="IP56" s="386"/>
      <c r="IQ56" s="386"/>
      <c r="IR56" s="386"/>
      <c r="IS56" s="386"/>
      <c r="IT56" s="386"/>
      <c r="IU56" s="386"/>
    </row>
    <row r="57" spans="1:255" s="20" customFormat="1" x14ac:dyDescent="0.2">
      <c r="A57" s="488" t="s">
        <v>91</v>
      </c>
      <c r="B57" s="488"/>
      <c r="C57" s="488"/>
      <c r="D57" s="488"/>
      <c r="E57" s="488"/>
      <c r="F57" s="488"/>
      <c r="G57" s="488"/>
      <c r="H57" s="488"/>
      <c r="I57" s="365" t="s">
        <v>92</v>
      </c>
      <c r="J57" s="365"/>
      <c r="K57" s="365"/>
      <c r="L57" s="365"/>
      <c r="M57" s="365"/>
      <c r="N57" s="365"/>
      <c r="O57" s="365"/>
      <c r="P57" s="365"/>
      <c r="Q57" s="365"/>
      <c r="R57" s="365"/>
      <c r="S57" s="365"/>
      <c r="T57" s="365"/>
      <c r="U57" s="365"/>
      <c r="V57" s="365"/>
      <c r="W57" s="365"/>
      <c r="X57" s="365"/>
      <c r="Y57" s="365"/>
      <c r="Z57" s="365"/>
      <c r="AA57" s="365"/>
      <c r="AB57" s="365"/>
      <c r="AC57" s="365"/>
      <c r="AD57" s="365"/>
      <c r="AE57" s="365"/>
      <c r="AF57" s="365"/>
      <c r="AG57" s="365"/>
      <c r="AH57" s="365"/>
      <c r="AI57" s="365"/>
      <c r="AJ57" s="365"/>
      <c r="AK57" s="365"/>
      <c r="AL57" s="365"/>
      <c r="AM57" s="365"/>
      <c r="AN57" s="365"/>
      <c r="AO57" s="365"/>
      <c r="AP57" s="488" t="s">
        <v>27</v>
      </c>
      <c r="AQ57" s="488"/>
      <c r="AR57" s="488"/>
      <c r="AS57" s="488"/>
      <c r="AT57" s="488"/>
      <c r="AU57" s="488"/>
      <c r="AV57" s="488"/>
      <c r="AW57" s="488"/>
      <c r="AX57" s="488"/>
      <c r="AY57" s="488"/>
      <c r="AZ57" s="488"/>
      <c r="BA57" s="488"/>
      <c r="BB57" s="488"/>
      <c r="BC57" s="488"/>
      <c r="BD57" s="488"/>
      <c r="BE57" s="488"/>
      <c r="BF57" s="362">
        <v>5377</v>
      </c>
      <c r="BG57" s="362"/>
      <c r="BH57" s="362"/>
      <c r="BI57" s="362"/>
      <c r="BJ57" s="362"/>
      <c r="BK57" s="362"/>
      <c r="BL57" s="362"/>
      <c r="BM57" s="362"/>
      <c r="BN57" s="362"/>
      <c r="BO57" s="362"/>
      <c r="BP57" s="362"/>
      <c r="BQ57" s="362"/>
      <c r="BR57" s="362"/>
      <c r="BS57" s="362"/>
      <c r="BT57" s="362"/>
      <c r="BU57" s="362"/>
      <c r="BV57" s="362"/>
      <c r="BW57" s="362"/>
      <c r="BX57" s="362"/>
      <c r="BY57" s="362"/>
      <c r="BZ57" s="362"/>
      <c r="CA57" s="362"/>
      <c r="CB57" s="362">
        <v>9971</v>
      </c>
      <c r="CC57" s="362"/>
      <c r="CD57" s="362"/>
      <c r="CE57" s="362"/>
      <c r="CF57" s="362"/>
      <c r="CG57" s="362"/>
      <c r="CH57" s="362"/>
      <c r="CI57" s="362"/>
      <c r="CJ57" s="362"/>
      <c r="CK57" s="362"/>
      <c r="CL57" s="362"/>
      <c r="CM57" s="362"/>
      <c r="CN57" s="362"/>
      <c r="CO57" s="362"/>
      <c r="CP57" s="362"/>
      <c r="CQ57" s="362"/>
      <c r="CR57" s="362"/>
      <c r="CS57" s="362"/>
      <c r="CT57" s="362"/>
      <c r="CU57" s="362"/>
      <c r="CV57" s="362"/>
      <c r="CW57" s="362"/>
      <c r="CX57" s="386">
        <v>13259.41</v>
      </c>
      <c r="CY57" s="386"/>
      <c r="CZ57" s="386"/>
      <c r="DA57" s="386"/>
      <c r="DB57" s="386"/>
      <c r="DC57" s="386"/>
      <c r="DD57" s="386"/>
      <c r="DE57" s="386"/>
      <c r="DF57" s="386"/>
      <c r="DG57" s="386"/>
      <c r="DH57" s="386"/>
      <c r="DI57" s="386"/>
      <c r="DJ57" s="386"/>
      <c r="DK57" s="386"/>
      <c r="DL57" s="386"/>
      <c r="DM57" s="386"/>
      <c r="DN57" s="386"/>
      <c r="DO57" s="386"/>
      <c r="DP57" s="386"/>
      <c r="DQ57" s="386"/>
      <c r="DR57" s="386"/>
      <c r="DS57" s="386"/>
      <c r="DT57" s="386">
        <f>НВВ!H77</f>
        <v>17195.800000000003</v>
      </c>
      <c r="DU57" s="386"/>
      <c r="DV57" s="386"/>
      <c r="DW57" s="386"/>
      <c r="DX57" s="386"/>
      <c r="DY57" s="386"/>
      <c r="DZ57" s="386"/>
      <c r="EA57" s="386"/>
      <c r="EB57" s="386"/>
      <c r="EC57" s="386"/>
      <c r="ED57" s="386"/>
      <c r="EE57" s="386"/>
      <c r="EF57" s="386"/>
      <c r="EG57" s="386"/>
      <c r="EH57" s="386"/>
      <c r="EI57" s="386"/>
      <c r="EJ57" s="386"/>
      <c r="EK57" s="386"/>
      <c r="EL57" s="386"/>
      <c r="EM57" s="386"/>
      <c r="EN57" s="386"/>
      <c r="EO57" s="386"/>
      <c r="EP57" s="386">
        <f>НВВ!I77</f>
        <v>21619.013619999998</v>
      </c>
      <c r="EQ57" s="386"/>
      <c r="ER57" s="386"/>
      <c r="ES57" s="386"/>
      <c r="ET57" s="386"/>
      <c r="EU57" s="386"/>
      <c r="EV57" s="386"/>
      <c r="EW57" s="386"/>
      <c r="EX57" s="386"/>
      <c r="EY57" s="386"/>
      <c r="EZ57" s="386"/>
      <c r="FA57" s="386"/>
      <c r="FB57" s="386"/>
      <c r="FC57" s="386"/>
      <c r="FD57" s="386"/>
      <c r="FE57" s="386"/>
      <c r="FF57" s="386"/>
      <c r="FG57" s="386"/>
      <c r="FH57" s="386"/>
      <c r="FI57" s="386"/>
      <c r="FJ57" s="386"/>
      <c r="FK57" s="386"/>
      <c r="FL57" s="386">
        <f>'[2]НВВ общая'!$I$71/2</f>
        <v>0</v>
      </c>
      <c r="FM57" s="386"/>
      <c r="FN57" s="386"/>
      <c r="FO57" s="386"/>
      <c r="FP57" s="386"/>
      <c r="FQ57" s="386"/>
      <c r="FR57" s="386"/>
      <c r="FS57" s="386"/>
      <c r="FT57" s="386"/>
      <c r="FU57" s="386"/>
      <c r="FV57" s="386"/>
      <c r="FW57" s="386"/>
      <c r="FX57" s="386"/>
      <c r="FY57" s="386"/>
      <c r="FZ57" s="386"/>
      <c r="GA57" s="386"/>
      <c r="GB57" s="386"/>
      <c r="GC57" s="386"/>
      <c r="GD57" s="386"/>
      <c r="GE57" s="386"/>
      <c r="GF57" s="386"/>
      <c r="GG57" s="386"/>
      <c r="GH57" s="386">
        <f>FL57</f>
        <v>0</v>
      </c>
      <c r="GI57" s="386"/>
      <c r="GJ57" s="386"/>
      <c r="GK57" s="386"/>
      <c r="GL57" s="386"/>
      <c r="GM57" s="386"/>
      <c r="GN57" s="386"/>
      <c r="GO57" s="386"/>
      <c r="GP57" s="386"/>
      <c r="GQ57" s="386"/>
      <c r="GR57" s="386"/>
      <c r="GS57" s="386"/>
      <c r="GT57" s="386"/>
      <c r="GU57" s="386"/>
      <c r="GV57" s="386"/>
      <c r="GW57" s="386"/>
      <c r="GX57" s="386"/>
      <c r="GY57" s="386"/>
      <c r="GZ57" s="386"/>
      <c r="HA57" s="386"/>
      <c r="HB57" s="386"/>
      <c r="HC57" s="386"/>
      <c r="HD57" s="386">
        <f>'[2]НВВ общая'!$J$71/2</f>
        <v>0</v>
      </c>
      <c r="HE57" s="386"/>
      <c r="HF57" s="386"/>
      <c r="HG57" s="386"/>
      <c r="HH57" s="386"/>
      <c r="HI57" s="386"/>
      <c r="HJ57" s="386"/>
      <c r="HK57" s="386"/>
      <c r="HL57" s="386"/>
      <c r="HM57" s="386"/>
      <c r="HN57" s="386"/>
      <c r="HO57" s="386"/>
      <c r="HP57" s="386"/>
      <c r="HQ57" s="386"/>
      <c r="HR57" s="386"/>
      <c r="HS57" s="386"/>
      <c r="HT57" s="386"/>
      <c r="HU57" s="386"/>
      <c r="HV57" s="386"/>
      <c r="HW57" s="386"/>
      <c r="HX57" s="386"/>
      <c r="HY57" s="386"/>
      <c r="HZ57" s="386">
        <f>HD57</f>
        <v>0</v>
      </c>
      <c r="IA57" s="386"/>
      <c r="IB57" s="386"/>
      <c r="IC57" s="386"/>
      <c r="ID57" s="386"/>
      <c r="IE57" s="386"/>
      <c r="IF57" s="386"/>
      <c r="IG57" s="386"/>
      <c r="IH57" s="386"/>
      <c r="II57" s="386"/>
      <c r="IJ57" s="386"/>
      <c r="IK57" s="386"/>
      <c r="IL57" s="386"/>
      <c r="IM57" s="386"/>
      <c r="IN57" s="386"/>
      <c r="IO57" s="386"/>
      <c r="IP57" s="386"/>
      <c r="IQ57" s="386"/>
      <c r="IR57" s="386"/>
      <c r="IS57" s="386"/>
      <c r="IT57" s="386"/>
      <c r="IU57" s="386"/>
    </row>
    <row r="58" spans="1:255" s="20" customFormat="1" ht="15.75" customHeight="1" x14ac:dyDescent="0.25">
      <c r="A58" s="488"/>
      <c r="B58" s="488"/>
      <c r="C58" s="488"/>
      <c r="D58" s="488"/>
      <c r="E58" s="488"/>
      <c r="F58" s="488"/>
      <c r="G58" s="488"/>
      <c r="H58" s="488"/>
      <c r="I58" s="381" t="s">
        <v>93</v>
      </c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1"/>
      <c r="Z58" s="381"/>
      <c r="AA58" s="381"/>
      <c r="AB58" s="381"/>
      <c r="AC58" s="381"/>
      <c r="AD58" s="381"/>
      <c r="AE58" s="381"/>
      <c r="AF58" s="381"/>
      <c r="AG58" s="381"/>
      <c r="AH58" s="381"/>
      <c r="AI58" s="381"/>
      <c r="AJ58" s="381"/>
      <c r="AK58" s="381"/>
      <c r="AL58" s="381"/>
      <c r="AM58" s="381"/>
      <c r="AN58" s="381"/>
      <c r="AO58" s="381"/>
      <c r="AP58" s="488"/>
      <c r="AQ58" s="488"/>
      <c r="AR58" s="488"/>
      <c r="AS58" s="488"/>
      <c r="AT58" s="488"/>
      <c r="AU58" s="488"/>
      <c r="AV58" s="488"/>
      <c r="AW58" s="488"/>
      <c r="AX58" s="488"/>
      <c r="AY58" s="488"/>
      <c r="AZ58" s="488"/>
      <c r="BA58" s="488"/>
      <c r="BB58" s="488"/>
      <c r="BC58" s="488"/>
      <c r="BD58" s="488"/>
      <c r="BE58" s="488"/>
      <c r="BF58" s="362"/>
      <c r="BG58" s="362"/>
      <c r="BH58" s="362"/>
      <c r="BI58" s="362"/>
      <c r="BJ58" s="362"/>
      <c r="BK58" s="362"/>
      <c r="BL58" s="362"/>
      <c r="BM58" s="362"/>
      <c r="BN58" s="362"/>
      <c r="BO58" s="362"/>
      <c r="BP58" s="362"/>
      <c r="BQ58" s="362"/>
      <c r="BR58" s="362"/>
      <c r="BS58" s="362"/>
      <c r="BT58" s="362"/>
      <c r="BU58" s="362"/>
      <c r="BV58" s="362"/>
      <c r="BW58" s="362"/>
      <c r="BX58" s="362"/>
      <c r="BY58" s="362"/>
      <c r="BZ58" s="362"/>
      <c r="CA58" s="362"/>
      <c r="CB58" s="362"/>
      <c r="CC58" s="362"/>
      <c r="CD58" s="362"/>
      <c r="CE58" s="362"/>
      <c r="CF58" s="362"/>
      <c r="CG58" s="362"/>
      <c r="CH58" s="362"/>
      <c r="CI58" s="362"/>
      <c r="CJ58" s="362"/>
      <c r="CK58" s="362"/>
      <c r="CL58" s="362"/>
      <c r="CM58" s="362"/>
      <c r="CN58" s="362"/>
      <c r="CO58" s="362"/>
      <c r="CP58" s="362"/>
      <c r="CQ58" s="362"/>
      <c r="CR58" s="362"/>
      <c r="CS58" s="362"/>
      <c r="CT58" s="362"/>
      <c r="CU58" s="362"/>
      <c r="CV58" s="362"/>
      <c r="CW58" s="362"/>
      <c r="CX58" s="386"/>
      <c r="CY58" s="386"/>
      <c r="CZ58" s="386"/>
      <c r="DA58" s="386"/>
      <c r="DB58" s="386"/>
      <c r="DC58" s="386"/>
      <c r="DD58" s="386"/>
      <c r="DE58" s="386"/>
      <c r="DF58" s="386"/>
      <c r="DG58" s="386"/>
      <c r="DH58" s="386"/>
      <c r="DI58" s="386"/>
      <c r="DJ58" s="386"/>
      <c r="DK58" s="386"/>
      <c r="DL58" s="386"/>
      <c r="DM58" s="386"/>
      <c r="DN58" s="386"/>
      <c r="DO58" s="386"/>
      <c r="DP58" s="386"/>
      <c r="DQ58" s="386"/>
      <c r="DR58" s="386"/>
      <c r="DS58" s="386"/>
      <c r="DT58" s="386"/>
      <c r="DU58" s="386"/>
      <c r="DV58" s="386"/>
      <c r="DW58" s="386"/>
      <c r="DX58" s="386"/>
      <c r="DY58" s="386"/>
      <c r="DZ58" s="386"/>
      <c r="EA58" s="386"/>
      <c r="EB58" s="386"/>
      <c r="EC58" s="386"/>
      <c r="ED58" s="386"/>
      <c r="EE58" s="386"/>
      <c r="EF58" s="386"/>
      <c r="EG58" s="386"/>
      <c r="EH58" s="386"/>
      <c r="EI58" s="386"/>
      <c r="EJ58" s="386"/>
      <c r="EK58" s="386"/>
      <c r="EL58" s="386"/>
      <c r="EM58" s="386"/>
      <c r="EN58" s="386"/>
      <c r="EO58" s="386"/>
      <c r="EP58" s="386"/>
      <c r="EQ58" s="386"/>
      <c r="ER58" s="386"/>
      <c r="ES58" s="386"/>
      <c r="ET58" s="386"/>
      <c r="EU58" s="386"/>
      <c r="EV58" s="386"/>
      <c r="EW58" s="386"/>
      <c r="EX58" s="386"/>
      <c r="EY58" s="386"/>
      <c r="EZ58" s="386"/>
      <c r="FA58" s="386"/>
      <c r="FB58" s="386"/>
      <c r="FC58" s="386"/>
      <c r="FD58" s="386"/>
      <c r="FE58" s="386"/>
      <c r="FF58" s="386"/>
      <c r="FG58" s="386"/>
      <c r="FH58" s="386"/>
      <c r="FI58" s="386"/>
      <c r="FJ58" s="386"/>
      <c r="FK58" s="386"/>
      <c r="FL58" s="386"/>
      <c r="FM58" s="386"/>
      <c r="FN58" s="386"/>
      <c r="FO58" s="386"/>
      <c r="FP58" s="386"/>
      <c r="FQ58" s="386"/>
      <c r="FR58" s="386"/>
      <c r="FS58" s="386"/>
      <c r="FT58" s="386"/>
      <c r="FU58" s="386"/>
      <c r="FV58" s="386"/>
      <c r="FW58" s="386"/>
      <c r="FX58" s="386"/>
      <c r="FY58" s="386"/>
      <c r="FZ58" s="386"/>
      <c r="GA58" s="386"/>
      <c r="GB58" s="386"/>
      <c r="GC58" s="386"/>
      <c r="GD58" s="386"/>
      <c r="GE58" s="386"/>
      <c r="GF58" s="386"/>
      <c r="GG58" s="386"/>
      <c r="GH58" s="386"/>
      <c r="GI58" s="386"/>
      <c r="GJ58" s="386"/>
      <c r="GK58" s="386"/>
      <c r="GL58" s="386"/>
      <c r="GM58" s="386"/>
      <c r="GN58" s="386"/>
      <c r="GO58" s="386"/>
      <c r="GP58" s="386"/>
      <c r="GQ58" s="386"/>
      <c r="GR58" s="386"/>
      <c r="GS58" s="386"/>
      <c r="GT58" s="386"/>
      <c r="GU58" s="386"/>
      <c r="GV58" s="386"/>
      <c r="GW58" s="386"/>
      <c r="GX58" s="386"/>
      <c r="GY58" s="386"/>
      <c r="GZ58" s="386"/>
      <c r="HA58" s="386"/>
      <c r="HB58" s="386"/>
      <c r="HC58" s="386"/>
      <c r="HD58" s="386"/>
      <c r="HE58" s="386"/>
      <c r="HF58" s="386"/>
      <c r="HG58" s="386"/>
      <c r="HH58" s="386"/>
      <c r="HI58" s="386"/>
      <c r="HJ58" s="386"/>
      <c r="HK58" s="386"/>
      <c r="HL58" s="386"/>
      <c r="HM58" s="386"/>
      <c r="HN58" s="386"/>
      <c r="HO58" s="386"/>
      <c r="HP58" s="386"/>
      <c r="HQ58" s="386"/>
      <c r="HR58" s="386"/>
      <c r="HS58" s="386"/>
      <c r="HT58" s="386"/>
      <c r="HU58" s="386"/>
      <c r="HV58" s="386"/>
      <c r="HW58" s="386"/>
      <c r="HX58" s="386"/>
      <c r="HY58" s="386"/>
      <c r="HZ58" s="386"/>
      <c r="IA58" s="386"/>
      <c r="IB58" s="386"/>
      <c r="IC58" s="386"/>
      <c r="ID58" s="386"/>
      <c r="IE58" s="386"/>
      <c r="IF58" s="386"/>
      <c r="IG58" s="386"/>
      <c r="IH58" s="386"/>
      <c r="II58" s="386"/>
      <c r="IJ58" s="386"/>
      <c r="IK58" s="386"/>
      <c r="IL58" s="386"/>
      <c r="IM58" s="386"/>
      <c r="IN58" s="386"/>
      <c r="IO58" s="386"/>
      <c r="IP58" s="386"/>
      <c r="IQ58" s="386"/>
      <c r="IR58" s="386"/>
      <c r="IS58" s="386"/>
      <c r="IT58" s="386"/>
      <c r="IU58" s="386"/>
    </row>
    <row r="59" spans="1:255" s="20" customFormat="1" ht="15.75" customHeight="1" x14ac:dyDescent="0.25">
      <c r="A59" s="488"/>
      <c r="B59" s="488"/>
      <c r="C59" s="488"/>
      <c r="D59" s="488"/>
      <c r="E59" s="488"/>
      <c r="F59" s="488"/>
      <c r="G59" s="488"/>
      <c r="H59" s="488"/>
      <c r="I59" s="381" t="s">
        <v>94</v>
      </c>
      <c r="J59" s="381"/>
      <c r="K59" s="381"/>
      <c r="L59" s="381"/>
      <c r="M59" s="381"/>
      <c r="N59" s="381"/>
      <c r="O59" s="381"/>
      <c r="P59" s="381"/>
      <c r="Q59" s="381"/>
      <c r="R59" s="381"/>
      <c r="S59" s="381"/>
      <c r="T59" s="381"/>
      <c r="U59" s="381"/>
      <c r="V59" s="381"/>
      <c r="W59" s="381"/>
      <c r="X59" s="381"/>
      <c r="Y59" s="381"/>
      <c r="Z59" s="381"/>
      <c r="AA59" s="381"/>
      <c r="AB59" s="381"/>
      <c r="AC59" s="381"/>
      <c r="AD59" s="381"/>
      <c r="AE59" s="381"/>
      <c r="AF59" s="381"/>
      <c r="AG59" s="381"/>
      <c r="AH59" s="381"/>
      <c r="AI59" s="381"/>
      <c r="AJ59" s="381"/>
      <c r="AK59" s="381"/>
      <c r="AL59" s="381"/>
      <c r="AM59" s="381"/>
      <c r="AN59" s="381"/>
      <c r="AO59" s="381"/>
      <c r="AP59" s="488"/>
      <c r="AQ59" s="488"/>
      <c r="AR59" s="488"/>
      <c r="AS59" s="488"/>
      <c r="AT59" s="488"/>
      <c r="AU59" s="488"/>
      <c r="AV59" s="488"/>
      <c r="AW59" s="488"/>
      <c r="AX59" s="488"/>
      <c r="AY59" s="488"/>
      <c r="AZ59" s="488"/>
      <c r="BA59" s="488"/>
      <c r="BB59" s="488"/>
      <c r="BC59" s="488"/>
      <c r="BD59" s="488"/>
      <c r="BE59" s="488"/>
      <c r="BF59" s="362"/>
      <c r="BG59" s="362"/>
      <c r="BH59" s="362"/>
      <c r="BI59" s="362"/>
      <c r="BJ59" s="362"/>
      <c r="BK59" s="362"/>
      <c r="BL59" s="362"/>
      <c r="BM59" s="362"/>
      <c r="BN59" s="362"/>
      <c r="BO59" s="362"/>
      <c r="BP59" s="362"/>
      <c r="BQ59" s="362"/>
      <c r="BR59" s="362"/>
      <c r="BS59" s="362"/>
      <c r="BT59" s="362"/>
      <c r="BU59" s="362"/>
      <c r="BV59" s="362"/>
      <c r="BW59" s="362"/>
      <c r="BX59" s="362"/>
      <c r="BY59" s="362"/>
      <c r="BZ59" s="362"/>
      <c r="CA59" s="362"/>
      <c r="CB59" s="362"/>
      <c r="CC59" s="362"/>
      <c r="CD59" s="362"/>
      <c r="CE59" s="362"/>
      <c r="CF59" s="362"/>
      <c r="CG59" s="362"/>
      <c r="CH59" s="362"/>
      <c r="CI59" s="362"/>
      <c r="CJ59" s="362"/>
      <c r="CK59" s="362"/>
      <c r="CL59" s="362"/>
      <c r="CM59" s="362"/>
      <c r="CN59" s="362"/>
      <c r="CO59" s="362"/>
      <c r="CP59" s="362"/>
      <c r="CQ59" s="362"/>
      <c r="CR59" s="362"/>
      <c r="CS59" s="362"/>
      <c r="CT59" s="362"/>
      <c r="CU59" s="362"/>
      <c r="CV59" s="362"/>
      <c r="CW59" s="362"/>
      <c r="CX59" s="386"/>
      <c r="CY59" s="386"/>
      <c r="CZ59" s="386"/>
      <c r="DA59" s="386"/>
      <c r="DB59" s="386"/>
      <c r="DC59" s="386"/>
      <c r="DD59" s="386"/>
      <c r="DE59" s="386"/>
      <c r="DF59" s="386"/>
      <c r="DG59" s="386"/>
      <c r="DH59" s="386"/>
      <c r="DI59" s="386"/>
      <c r="DJ59" s="386"/>
      <c r="DK59" s="386"/>
      <c r="DL59" s="386"/>
      <c r="DM59" s="386"/>
      <c r="DN59" s="386"/>
      <c r="DO59" s="386"/>
      <c r="DP59" s="386"/>
      <c r="DQ59" s="386"/>
      <c r="DR59" s="386"/>
      <c r="DS59" s="386"/>
      <c r="DT59" s="386"/>
      <c r="DU59" s="386"/>
      <c r="DV59" s="386"/>
      <c r="DW59" s="386"/>
      <c r="DX59" s="386"/>
      <c r="DY59" s="386"/>
      <c r="DZ59" s="386"/>
      <c r="EA59" s="386"/>
      <c r="EB59" s="386"/>
      <c r="EC59" s="386"/>
      <c r="ED59" s="386"/>
      <c r="EE59" s="386"/>
      <c r="EF59" s="386"/>
      <c r="EG59" s="386"/>
      <c r="EH59" s="386"/>
      <c r="EI59" s="386"/>
      <c r="EJ59" s="386"/>
      <c r="EK59" s="386"/>
      <c r="EL59" s="386"/>
      <c r="EM59" s="386"/>
      <c r="EN59" s="386"/>
      <c r="EO59" s="386"/>
      <c r="EP59" s="386"/>
      <c r="EQ59" s="386"/>
      <c r="ER59" s="386"/>
      <c r="ES59" s="386"/>
      <c r="ET59" s="386"/>
      <c r="EU59" s="386"/>
      <c r="EV59" s="386"/>
      <c r="EW59" s="386"/>
      <c r="EX59" s="386"/>
      <c r="EY59" s="386"/>
      <c r="EZ59" s="386"/>
      <c r="FA59" s="386"/>
      <c r="FB59" s="386"/>
      <c r="FC59" s="386"/>
      <c r="FD59" s="386"/>
      <c r="FE59" s="386"/>
      <c r="FF59" s="386"/>
      <c r="FG59" s="386"/>
      <c r="FH59" s="386"/>
      <c r="FI59" s="386"/>
      <c r="FJ59" s="386"/>
      <c r="FK59" s="386"/>
      <c r="FL59" s="386"/>
      <c r="FM59" s="386"/>
      <c r="FN59" s="386"/>
      <c r="FO59" s="386"/>
      <c r="FP59" s="386"/>
      <c r="FQ59" s="386"/>
      <c r="FR59" s="386"/>
      <c r="FS59" s="386"/>
      <c r="FT59" s="386"/>
      <c r="FU59" s="386"/>
      <c r="FV59" s="386"/>
      <c r="FW59" s="386"/>
      <c r="FX59" s="386"/>
      <c r="FY59" s="386"/>
      <c r="FZ59" s="386"/>
      <c r="GA59" s="386"/>
      <c r="GB59" s="386"/>
      <c r="GC59" s="386"/>
      <c r="GD59" s="386"/>
      <c r="GE59" s="386"/>
      <c r="GF59" s="386"/>
      <c r="GG59" s="386"/>
      <c r="GH59" s="386"/>
      <c r="GI59" s="386"/>
      <c r="GJ59" s="386"/>
      <c r="GK59" s="386"/>
      <c r="GL59" s="386"/>
      <c r="GM59" s="386"/>
      <c r="GN59" s="386"/>
      <c r="GO59" s="386"/>
      <c r="GP59" s="386"/>
      <c r="GQ59" s="386"/>
      <c r="GR59" s="386"/>
      <c r="GS59" s="386"/>
      <c r="GT59" s="386"/>
      <c r="GU59" s="386"/>
      <c r="GV59" s="386"/>
      <c r="GW59" s="386"/>
      <c r="GX59" s="386"/>
      <c r="GY59" s="386"/>
      <c r="GZ59" s="386"/>
      <c r="HA59" s="386"/>
      <c r="HB59" s="386"/>
      <c r="HC59" s="386"/>
      <c r="HD59" s="386"/>
      <c r="HE59" s="386"/>
      <c r="HF59" s="386"/>
      <c r="HG59" s="386"/>
      <c r="HH59" s="386"/>
      <c r="HI59" s="386"/>
      <c r="HJ59" s="386"/>
      <c r="HK59" s="386"/>
      <c r="HL59" s="386"/>
      <c r="HM59" s="386"/>
      <c r="HN59" s="386"/>
      <c r="HO59" s="386"/>
      <c r="HP59" s="386"/>
      <c r="HQ59" s="386"/>
      <c r="HR59" s="386"/>
      <c r="HS59" s="386"/>
      <c r="HT59" s="386"/>
      <c r="HU59" s="386"/>
      <c r="HV59" s="386"/>
      <c r="HW59" s="386"/>
      <c r="HX59" s="386"/>
      <c r="HY59" s="386"/>
      <c r="HZ59" s="386"/>
      <c r="IA59" s="386"/>
      <c r="IB59" s="386"/>
      <c r="IC59" s="386"/>
      <c r="ID59" s="386"/>
      <c r="IE59" s="386"/>
      <c r="IF59" s="386"/>
      <c r="IG59" s="386"/>
      <c r="IH59" s="386"/>
      <c r="II59" s="386"/>
      <c r="IJ59" s="386"/>
      <c r="IK59" s="386"/>
      <c r="IL59" s="386"/>
      <c r="IM59" s="386"/>
      <c r="IN59" s="386"/>
      <c r="IO59" s="386"/>
      <c r="IP59" s="386"/>
      <c r="IQ59" s="386"/>
      <c r="IR59" s="386"/>
      <c r="IS59" s="386"/>
      <c r="IT59" s="386"/>
      <c r="IU59" s="386"/>
    </row>
    <row r="60" spans="1:255" s="20" customFormat="1" x14ac:dyDescent="0.2">
      <c r="A60" s="488" t="s">
        <v>95</v>
      </c>
      <c r="B60" s="488"/>
      <c r="C60" s="488"/>
      <c r="D60" s="488"/>
      <c r="E60" s="488"/>
      <c r="F60" s="488"/>
      <c r="G60" s="488"/>
      <c r="H60" s="488"/>
      <c r="I60" s="365" t="s">
        <v>96</v>
      </c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Y60" s="365"/>
      <c r="Z60" s="365"/>
      <c r="AA60" s="365"/>
      <c r="AB60" s="365"/>
      <c r="AC60" s="365"/>
      <c r="AD60" s="365"/>
      <c r="AE60" s="365"/>
      <c r="AF60" s="365"/>
      <c r="AG60" s="365"/>
      <c r="AH60" s="365"/>
      <c r="AI60" s="365"/>
      <c r="AJ60" s="365"/>
      <c r="AK60" s="365"/>
      <c r="AL60" s="365"/>
      <c r="AM60" s="365"/>
      <c r="AN60" s="365"/>
      <c r="AO60" s="365"/>
      <c r="AP60" s="488" t="s">
        <v>27</v>
      </c>
      <c r="AQ60" s="488"/>
      <c r="AR60" s="488"/>
      <c r="AS60" s="488"/>
      <c r="AT60" s="488"/>
      <c r="AU60" s="488"/>
      <c r="AV60" s="488"/>
      <c r="AW60" s="488"/>
      <c r="AX60" s="488"/>
      <c r="AY60" s="488"/>
      <c r="AZ60" s="488"/>
      <c r="BA60" s="488"/>
      <c r="BB60" s="488"/>
      <c r="BC60" s="488"/>
      <c r="BD60" s="488"/>
      <c r="BE60" s="488"/>
      <c r="BF60" s="362"/>
      <c r="BG60" s="362"/>
      <c r="BH60" s="362"/>
      <c r="BI60" s="362"/>
      <c r="BJ60" s="362"/>
      <c r="BK60" s="362"/>
      <c r="BL60" s="362"/>
      <c r="BM60" s="362"/>
      <c r="BN60" s="362"/>
      <c r="BO60" s="362"/>
      <c r="BP60" s="362"/>
      <c r="BQ60" s="362"/>
      <c r="BR60" s="362"/>
      <c r="BS60" s="362"/>
      <c r="BT60" s="362"/>
      <c r="BU60" s="362"/>
      <c r="BV60" s="362"/>
      <c r="BW60" s="362"/>
      <c r="BX60" s="362"/>
      <c r="BY60" s="362"/>
      <c r="BZ60" s="362"/>
      <c r="CA60" s="362"/>
      <c r="CB60" s="368"/>
      <c r="CC60" s="368"/>
      <c r="CD60" s="368"/>
      <c r="CE60" s="368"/>
      <c r="CF60" s="368"/>
      <c r="CG60" s="368"/>
      <c r="CH60" s="368"/>
      <c r="CI60" s="368"/>
      <c r="CJ60" s="368"/>
      <c r="CK60" s="368"/>
      <c r="CL60" s="368"/>
      <c r="CM60" s="368"/>
      <c r="CN60" s="368"/>
      <c r="CO60" s="368"/>
      <c r="CP60" s="368"/>
      <c r="CQ60" s="368"/>
      <c r="CR60" s="368"/>
      <c r="CS60" s="368"/>
      <c r="CT60" s="368"/>
      <c r="CU60" s="368"/>
      <c r="CV60" s="368"/>
      <c r="CW60" s="368"/>
      <c r="CX60" s="364"/>
      <c r="CY60" s="364"/>
      <c r="CZ60" s="364"/>
      <c r="DA60" s="364"/>
      <c r="DB60" s="364"/>
      <c r="DC60" s="364"/>
      <c r="DD60" s="364"/>
      <c r="DE60" s="364"/>
      <c r="DF60" s="364"/>
      <c r="DG60" s="364"/>
      <c r="DH60" s="364"/>
      <c r="DI60" s="364"/>
      <c r="DJ60" s="364"/>
      <c r="DK60" s="364"/>
      <c r="DL60" s="364"/>
      <c r="DM60" s="364"/>
      <c r="DN60" s="364"/>
      <c r="DO60" s="364"/>
      <c r="DP60" s="364"/>
      <c r="DQ60" s="364"/>
      <c r="DR60" s="364"/>
      <c r="DS60" s="364"/>
      <c r="DT60" s="364"/>
      <c r="DU60" s="364"/>
      <c r="DV60" s="364"/>
      <c r="DW60" s="364"/>
      <c r="DX60" s="364"/>
      <c r="DY60" s="364"/>
      <c r="DZ60" s="364"/>
      <c r="EA60" s="364"/>
      <c r="EB60" s="364"/>
      <c r="EC60" s="364"/>
      <c r="ED60" s="364"/>
      <c r="EE60" s="364"/>
      <c r="EF60" s="364"/>
      <c r="EG60" s="364"/>
      <c r="EH60" s="364"/>
      <c r="EI60" s="364"/>
      <c r="EJ60" s="364"/>
      <c r="EK60" s="364"/>
      <c r="EL60" s="364"/>
      <c r="EM60" s="364"/>
      <c r="EN60" s="364"/>
      <c r="EO60" s="364"/>
      <c r="EP60" s="363"/>
      <c r="EQ60" s="363"/>
      <c r="ER60" s="363"/>
      <c r="ES60" s="363"/>
      <c r="ET60" s="363"/>
      <c r="EU60" s="363"/>
      <c r="EV60" s="363"/>
      <c r="EW60" s="363"/>
      <c r="EX60" s="363"/>
      <c r="EY60" s="363"/>
      <c r="EZ60" s="363"/>
      <c r="FA60" s="363"/>
      <c r="FB60" s="363"/>
      <c r="FC60" s="363"/>
      <c r="FD60" s="363"/>
      <c r="FE60" s="363"/>
      <c r="FF60" s="363"/>
      <c r="FG60" s="363"/>
      <c r="FH60" s="363"/>
      <c r="FI60" s="363"/>
      <c r="FJ60" s="363"/>
      <c r="FK60" s="363"/>
      <c r="FL60" s="363"/>
      <c r="FM60" s="363"/>
      <c r="FN60" s="363"/>
      <c r="FO60" s="363"/>
      <c r="FP60" s="363"/>
      <c r="FQ60" s="363"/>
      <c r="FR60" s="363"/>
      <c r="FS60" s="363"/>
      <c r="FT60" s="363"/>
      <c r="FU60" s="363"/>
      <c r="FV60" s="363"/>
      <c r="FW60" s="363"/>
      <c r="FX60" s="363"/>
      <c r="FY60" s="363"/>
      <c r="FZ60" s="363"/>
      <c r="GA60" s="363"/>
      <c r="GB60" s="363"/>
      <c r="GC60" s="363"/>
      <c r="GD60" s="363"/>
      <c r="GE60" s="363"/>
      <c r="GF60" s="363"/>
      <c r="GG60" s="363"/>
      <c r="GH60" s="363"/>
      <c r="GI60" s="363"/>
      <c r="GJ60" s="363"/>
      <c r="GK60" s="363"/>
      <c r="GL60" s="363"/>
      <c r="GM60" s="363"/>
      <c r="GN60" s="363"/>
      <c r="GO60" s="363"/>
      <c r="GP60" s="363"/>
      <c r="GQ60" s="363"/>
      <c r="GR60" s="363"/>
      <c r="GS60" s="363"/>
      <c r="GT60" s="363"/>
      <c r="GU60" s="363"/>
      <c r="GV60" s="363"/>
      <c r="GW60" s="363"/>
      <c r="GX60" s="363"/>
      <c r="GY60" s="363"/>
      <c r="GZ60" s="363"/>
      <c r="HA60" s="363"/>
      <c r="HB60" s="363"/>
      <c r="HC60" s="363"/>
      <c r="HD60" s="363"/>
      <c r="HE60" s="363"/>
      <c r="HF60" s="363"/>
      <c r="HG60" s="363"/>
      <c r="HH60" s="363"/>
      <c r="HI60" s="363"/>
      <c r="HJ60" s="363"/>
      <c r="HK60" s="363"/>
      <c r="HL60" s="363"/>
      <c r="HM60" s="363"/>
      <c r="HN60" s="363"/>
      <c r="HO60" s="363"/>
      <c r="HP60" s="363"/>
      <c r="HQ60" s="363"/>
      <c r="HR60" s="363"/>
      <c r="HS60" s="363"/>
      <c r="HT60" s="363"/>
      <c r="HU60" s="363"/>
      <c r="HV60" s="363"/>
      <c r="HW60" s="363"/>
      <c r="HX60" s="363"/>
      <c r="HY60" s="363"/>
      <c r="HZ60" s="363"/>
      <c r="IA60" s="363"/>
      <c r="IB60" s="363"/>
      <c r="IC60" s="363"/>
      <c r="ID60" s="363"/>
      <c r="IE60" s="363"/>
      <c r="IF60" s="363"/>
      <c r="IG60" s="363"/>
      <c r="IH60" s="363"/>
      <c r="II60" s="363"/>
      <c r="IJ60" s="363"/>
      <c r="IK60" s="363"/>
      <c r="IL60" s="363"/>
      <c r="IM60" s="363"/>
      <c r="IN60" s="363"/>
      <c r="IO60" s="363"/>
      <c r="IP60" s="363"/>
      <c r="IQ60" s="363"/>
      <c r="IR60" s="363"/>
      <c r="IS60" s="363"/>
      <c r="IT60" s="363"/>
      <c r="IU60" s="363"/>
    </row>
    <row r="61" spans="1:255" s="20" customFormat="1" x14ac:dyDescent="0.2">
      <c r="A61" s="488"/>
      <c r="B61" s="488"/>
      <c r="C61" s="488"/>
      <c r="D61" s="488"/>
      <c r="E61" s="488"/>
      <c r="F61" s="488"/>
      <c r="G61" s="488"/>
      <c r="H61" s="488"/>
      <c r="I61" s="365" t="s">
        <v>97</v>
      </c>
      <c r="J61" s="365"/>
      <c r="K61" s="365"/>
      <c r="L61" s="365"/>
      <c r="M61" s="365"/>
      <c r="N61" s="365"/>
      <c r="O61" s="365"/>
      <c r="P61" s="365"/>
      <c r="Q61" s="365"/>
      <c r="R61" s="365"/>
      <c r="S61" s="365"/>
      <c r="T61" s="365"/>
      <c r="U61" s="365"/>
      <c r="V61" s="365"/>
      <c r="W61" s="365"/>
      <c r="X61" s="365"/>
      <c r="Y61" s="365"/>
      <c r="Z61" s="365"/>
      <c r="AA61" s="365"/>
      <c r="AB61" s="365"/>
      <c r="AC61" s="365"/>
      <c r="AD61" s="365"/>
      <c r="AE61" s="365"/>
      <c r="AF61" s="365"/>
      <c r="AG61" s="365"/>
      <c r="AH61" s="365"/>
      <c r="AI61" s="365"/>
      <c r="AJ61" s="365"/>
      <c r="AK61" s="365"/>
      <c r="AL61" s="365"/>
      <c r="AM61" s="365"/>
      <c r="AN61" s="365"/>
      <c r="AO61" s="365"/>
      <c r="AP61" s="488"/>
      <c r="AQ61" s="488"/>
      <c r="AR61" s="488"/>
      <c r="AS61" s="488"/>
      <c r="AT61" s="488"/>
      <c r="AU61" s="488"/>
      <c r="AV61" s="488"/>
      <c r="AW61" s="488"/>
      <c r="AX61" s="488"/>
      <c r="AY61" s="488"/>
      <c r="AZ61" s="488"/>
      <c r="BA61" s="488"/>
      <c r="BB61" s="488"/>
      <c r="BC61" s="488"/>
      <c r="BD61" s="488"/>
      <c r="BE61" s="488"/>
      <c r="BF61" s="362"/>
      <c r="BG61" s="362"/>
      <c r="BH61" s="362"/>
      <c r="BI61" s="362"/>
      <c r="BJ61" s="362"/>
      <c r="BK61" s="362"/>
      <c r="BL61" s="362"/>
      <c r="BM61" s="362"/>
      <c r="BN61" s="362"/>
      <c r="BO61" s="362"/>
      <c r="BP61" s="362"/>
      <c r="BQ61" s="362"/>
      <c r="BR61" s="362"/>
      <c r="BS61" s="362"/>
      <c r="BT61" s="362"/>
      <c r="BU61" s="362"/>
      <c r="BV61" s="362"/>
      <c r="BW61" s="362"/>
      <c r="BX61" s="362"/>
      <c r="BY61" s="362"/>
      <c r="BZ61" s="362"/>
      <c r="CA61" s="362"/>
      <c r="CB61" s="368"/>
      <c r="CC61" s="368"/>
      <c r="CD61" s="368"/>
      <c r="CE61" s="368"/>
      <c r="CF61" s="368"/>
      <c r="CG61" s="368"/>
      <c r="CH61" s="368"/>
      <c r="CI61" s="368"/>
      <c r="CJ61" s="368"/>
      <c r="CK61" s="368"/>
      <c r="CL61" s="368"/>
      <c r="CM61" s="368"/>
      <c r="CN61" s="368"/>
      <c r="CO61" s="368"/>
      <c r="CP61" s="368"/>
      <c r="CQ61" s="368"/>
      <c r="CR61" s="368"/>
      <c r="CS61" s="368"/>
      <c r="CT61" s="368"/>
      <c r="CU61" s="368"/>
      <c r="CV61" s="368"/>
      <c r="CW61" s="368"/>
      <c r="CX61" s="364"/>
      <c r="CY61" s="364"/>
      <c r="CZ61" s="364"/>
      <c r="DA61" s="364"/>
      <c r="DB61" s="364"/>
      <c r="DC61" s="364"/>
      <c r="DD61" s="364"/>
      <c r="DE61" s="364"/>
      <c r="DF61" s="364"/>
      <c r="DG61" s="364"/>
      <c r="DH61" s="364"/>
      <c r="DI61" s="364"/>
      <c r="DJ61" s="364"/>
      <c r="DK61" s="364"/>
      <c r="DL61" s="364"/>
      <c r="DM61" s="364"/>
      <c r="DN61" s="364"/>
      <c r="DO61" s="364"/>
      <c r="DP61" s="364"/>
      <c r="DQ61" s="364"/>
      <c r="DR61" s="364"/>
      <c r="DS61" s="364"/>
      <c r="DT61" s="364"/>
      <c r="DU61" s="364"/>
      <c r="DV61" s="364"/>
      <c r="DW61" s="364"/>
      <c r="DX61" s="364"/>
      <c r="DY61" s="364"/>
      <c r="DZ61" s="364"/>
      <c r="EA61" s="364"/>
      <c r="EB61" s="364"/>
      <c r="EC61" s="364"/>
      <c r="ED61" s="364"/>
      <c r="EE61" s="364"/>
      <c r="EF61" s="364"/>
      <c r="EG61" s="364"/>
      <c r="EH61" s="364"/>
      <c r="EI61" s="364"/>
      <c r="EJ61" s="364"/>
      <c r="EK61" s="364"/>
      <c r="EL61" s="364"/>
      <c r="EM61" s="364"/>
      <c r="EN61" s="364"/>
      <c r="EO61" s="364"/>
      <c r="EP61" s="363"/>
      <c r="EQ61" s="363"/>
      <c r="ER61" s="363"/>
      <c r="ES61" s="363"/>
      <c r="ET61" s="363"/>
      <c r="EU61" s="363"/>
      <c r="EV61" s="363"/>
      <c r="EW61" s="363"/>
      <c r="EX61" s="363"/>
      <c r="EY61" s="363"/>
      <c r="EZ61" s="363"/>
      <c r="FA61" s="363"/>
      <c r="FB61" s="363"/>
      <c r="FC61" s="363"/>
      <c r="FD61" s="363"/>
      <c r="FE61" s="363"/>
      <c r="FF61" s="363"/>
      <c r="FG61" s="363"/>
      <c r="FH61" s="363"/>
      <c r="FI61" s="363"/>
      <c r="FJ61" s="363"/>
      <c r="FK61" s="363"/>
      <c r="FL61" s="363"/>
      <c r="FM61" s="363"/>
      <c r="FN61" s="363"/>
      <c r="FO61" s="363"/>
      <c r="FP61" s="363"/>
      <c r="FQ61" s="363"/>
      <c r="FR61" s="363"/>
      <c r="FS61" s="363"/>
      <c r="FT61" s="363"/>
      <c r="FU61" s="363"/>
      <c r="FV61" s="363"/>
      <c r="FW61" s="363"/>
      <c r="FX61" s="363"/>
      <c r="FY61" s="363"/>
      <c r="FZ61" s="363"/>
      <c r="GA61" s="363"/>
      <c r="GB61" s="363"/>
      <c r="GC61" s="363"/>
      <c r="GD61" s="363"/>
      <c r="GE61" s="363"/>
      <c r="GF61" s="363"/>
      <c r="GG61" s="363"/>
      <c r="GH61" s="363"/>
      <c r="GI61" s="363"/>
      <c r="GJ61" s="363"/>
      <c r="GK61" s="363"/>
      <c r="GL61" s="363"/>
      <c r="GM61" s="363"/>
      <c r="GN61" s="363"/>
      <c r="GO61" s="363"/>
      <c r="GP61" s="363"/>
      <c r="GQ61" s="363"/>
      <c r="GR61" s="363"/>
      <c r="GS61" s="363"/>
      <c r="GT61" s="363"/>
      <c r="GU61" s="363"/>
      <c r="GV61" s="363"/>
      <c r="GW61" s="363"/>
      <c r="GX61" s="363"/>
      <c r="GY61" s="363"/>
      <c r="GZ61" s="363"/>
      <c r="HA61" s="363"/>
      <c r="HB61" s="363"/>
      <c r="HC61" s="363"/>
      <c r="HD61" s="363"/>
      <c r="HE61" s="363"/>
      <c r="HF61" s="363"/>
      <c r="HG61" s="363"/>
      <c r="HH61" s="363"/>
      <c r="HI61" s="363"/>
      <c r="HJ61" s="363"/>
      <c r="HK61" s="363"/>
      <c r="HL61" s="363"/>
      <c r="HM61" s="363"/>
      <c r="HN61" s="363"/>
      <c r="HO61" s="363"/>
      <c r="HP61" s="363"/>
      <c r="HQ61" s="363"/>
      <c r="HR61" s="363"/>
      <c r="HS61" s="363"/>
      <c r="HT61" s="363"/>
      <c r="HU61" s="363"/>
      <c r="HV61" s="363"/>
      <c r="HW61" s="363"/>
      <c r="HX61" s="363"/>
      <c r="HY61" s="363"/>
      <c r="HZ61" s="363"/>
      <c r="IA61" s="363"/>
      <c r="IB61" s="363"/>
      <c r="IC61" s="363"/>
      <c r="ID61" s="363"/>
      <c r="IE61" s="363"/>
      <c r="IF61" s="363"/>
      <c r="IG61" s="363"/>
      <c r="IH61" s="363"/>
      <c r="II61" s="363"/>
      <c r="IJ61" s="363"/>
      <c r="IK61" s="363"/>
      <c r="IL61" s="363"/>
      <c r="IM61" s="363"/>
      <c r="IN61" s="363"/>
      <c r="IO61" s="363"/>
      <c r="IP61" s="363"/>
      <c r="IQ61" s="363"/>
      <c r="IR61" s="363"/>
      <c r="IS61" s="363"/>
      <c r="IT61" s="363"/>
      <c r="IU61" s="363"/>
    </row>
    <row r="62" spans="1:255" s="20" customFormat="1" x14ac:dyDescent="0.2">
      <c r="A62" s="488" t="s">
        <v>98</v>
      </c>
      <c r="B62" s="488"/>
      <c r="C62" s="488"/>
      <c r="D62" s="488"/>
      <c r="E62" s="488"/>
      <c r="F62" s="488"/>
      <c r="G62" s="488"/>
      <c r="H62" s="488"/>
      <c r="I62" s="365" t="s">
        <v>99</v>
      </c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X62" s="365"/>
      <c r="Y62" s="365"/>
      <c r="Z62" s="365"/>
      <c r="AA62" s="365"/>
      <c r="AB62" s="365"/>
      <c r="AC62" s="365"/>
      <c r="AD62" s="365"/>
      <c r="AE62" s="365"/>
      <c r="AF62" s="365"/>
      <c r="AG62" s="365"/>
      <c r="AH62" s="365"/>
      <c r="AI62" s="365"/>
      <c r="AJ62" s="365"/>
      <c r="AK62" s="365"/>
      <c r="AL62" s="365"/>
      <c r="AM62" s="365"/>
      <c r="AN62" s="365"/>
      <c r="AO62" s="365"/>
      <c r="AP62" s="488" t="s">
        <v>27</v>
      </c>
      <c r="AQ62" s="488"/>
      <c r="AR62" s="488"/>
      <c r="AS62" s="488"/>
      <c r="AT62" s="488"/>
      <c r="AU62" s="488"/>
      <c r="AV62" s="488"/>
      <c r="AW62" s="488"/>
      <c r="AX62" s="488"/>
      <c r="AY62" s="488"/>
      <c r="AZ62" s="488"/>
      <c r="BA62" s="488"/>
      <c r="BB62" s="488"/>
      <c r="BC62" s="488"/>
      <c r="BD62" s="488"/>
      <c r="BE62" s="488"/>
      <c r="BF62" s="362"/>
      <c r="BG62" s="362"/>
      <c r="BH62" s="362"/>
      <c r="BI62" s="362"/>
      <c r="BJ62" s="362"/>
      <c r="BK62" s="362"/>
      <c r="BL62" s="362"/>
      <c r="BM62" s="362"/>
      <c r="BN62" s="362"/>
      <c r="BO62" s="362"/>
      <c r="BP62" s="362"/>
      <c r="BQ62" s="362"/>
      <c r="BR62" s="362"/>
      <c r="BS62" s="362"/>
      <c r="BT62" s="362"/>
      <c r="BU62" s="362"/>
      <c r="BV62" s="362"/>
      <c r="BW62" s="362"/>
      <c r="BX62" s="362"/>
      <c r="BY62" s="362"/>
      <c r="BZ62" s="362"/>
      <c r="CA62" s="362"/>
      <c r="CB62" s="368"/>
      <c r="CC62" s="368"/>
      <c r="CD62" s="368"/>
      <c r="CE62" s="368"/>
      <c r="CF62" s="368"/>
      <c r="CG62" s="368"/>
      <c r="CH62" s="368"/>
      <c r="CI62" s="368"/>
      <c r="CJ62" s="368"/>
      <c r="CK62" s="368"/>
      <c r="CL62" s="368"/>
      <c r="CM62" s="368"/>
      <c r="CN62" s="368"/>
      <c r="CO62" s="368"/>
      <c r="CP62" s="368"/>
      <c r="CQ62" s="368"/>
      <c r="CR62" s="368"/>
      <c r="CS62" s="368"/>
      <c r="CT62" s="368"/>
      <c r="CU62" s="368"/>
      <c r="CV62" s="368"/>
      <c r="CW62" s="368"/>
      <c r="CX62" s="363"/>
      <c r="CY62" s="363"/>
      <c r="CZ62" s="363"/>
      <c r="DA62" s="363"/>
      <c r="DB62" s="363"/>
      <c r="DC62" s="363"/>
      <c r="DD62" s="363"/>
      <c r="DE62" s="363"/>
      <c r="DF62" s="363"/>
      <c r="DG62" s="363"/>
      <c r="DH62" s="363"/>
      <c r="DI62" s="363"/>
      <c r="DJ62" s="363"/>
      <c r="DK62" s="363"/>
      <c r="DL62" s="363"/>
      <c r="DM62" s="363"/>
      <c r="DN62" s="363"/>
      <c r="DO62" s="363"/>
      <c r="DP62" s="363"/>
      <c r="DQ62" s="363"/>
      <c r="DR62" s="363"/>
      <c r="DS62" s="363"/>
      <c r="DT62" s="363"/>
      <c r="DU62" s="363"/>
      <c r="DV62" s="363"/>
      <c r="DW62" s="363"/>
      <c r="DX62" s="363"/>
      <c r="DY62" s="363"/>
      <c r="DZ62" s="363"/>
      <c r="EA62" s="363"/>
      <c r="EB62" s="363"/>
      <c r="EC62" s="363"/>
      <c r="ED62" s="363"/>
      <c r="EE62" s="363"/>
      <c r="EF62" s="363"/>
      <c r="EG62" s="363"/>
      <c r="EH62" s="363"/>
      <c r="EI62" s="363"/>
      <c r="EJ62" s="363"/>
      <c r="EK62" s="363"/>
      <c r="EL62" s="363"/>
      <c r="EM62" s="363"/>
      <c r="EN62" s="363"/>
      <c r="EO62" s="363"/>
      <c r="EP62" s="363"/>
      <c r="EQ62" s="363"/>
      <c r="ER62" s="363"/>
      <c r="ES62" s="363"/>
      <c r="ET62" s="363"/>
      <c r="EU62" s="363"/>
      <c r="EV62" s="363"/>
      <c r="EW62" s="363"/>
      <c r="EX62" s="363"/>
      <c r="EY62" s="363"/>
      <c r="EZ62" s="363"/>
      <c r="FA62" s="363"/>
      <c r="FB62" s="363"/>
      <c r="FC62" s="363"/>
      <c r="FD62" s="363"/>
      <c r="FE62" s="363"/>
      <c r="FF62" s="363"/>
      <c r="FG62" s="363"/>
      <c r="FH62" s="363"/>
      <c r="FI62" s="363"/>
      <c r="FJ62" s="363"/>
      <c r="FK62" s="363"/>
      <c r="FL62" s="363"/>
      <c r="FM62" s="363"/>
      <c r="FN62" s="363"/>
      <c r="FO62" s="363"/>
      <c r="FP62" s="363"/>
      <c r="FQ62" s="363"/>
      <c r="FR62" s="363"/>
      <c r="FS62" s="363"/>
      <c r="FT62" s="363"/>
      <c r="FU62" s="363"/>
      <c r="FV62" s="363"/>
      <c r="FW62" s="363"/>
      <c r="FX62" s="363"/>
      <c r="FY62" s="363"/>
      <c r="FZ62" s="363"/>
      <c r="GA62" s="363"/>
      <c r="GB62" s="363"/>
      <c r="GC62" s="363"/>
      <c r="GD62" s="363"/>
      <c r="GE62" s="363"/>
      <c r="GF62" s="363"/>
      <c r="GG62" s="363"/>
      <c r="GH62" s="363"/>
      <c r="GI62" s="363"/>
      <c r="GJ62" s="363"/>
      <c r="GK62" s="363"/>
      <c r="GL62" s="363"/>
      <c r="GM62" s="363"/>
      <c r="GN62" s="363"/>
      <c r="GO62" s="363"/>
      <c r="GP62" s="363"/>
      <c r="GQ62" s="363"/>
      <c r="GR62" s="363"/>
      <c r="GS62" s="363"/>
      <c r="GT62" s="363"/>
      <c r="GU62" s="363"/>
      <c r="GV62" s="363"/>
      <c r="GW62" s="363"/>
      <c r="GX62" s="363"/>
      <c r="GY62" s="363"/>
      <c r="GZ62" s="363"/>
      <c r="HA62" s="363"/>
      <c r="HB62" s="363"/>
      <c r="HC62" s="363"/>
      <c r="HD62" s="363"/>
      <c r="HE62" s="363"/>
      <c r="HF62" s="363"/>
      <c r="HG62" s="363"/>
      <c r="HH62" s="363"/>
      <c r="HI62" s="363"/>
      <c r="HJ62" s="363"/>
      <c r="HK62" s="363"/>
      <c r="HL62" s="363"/>
      <c r="HM62" s="363"/>
      <c r="HN62" s="363"/>
      <c r="HO62" s="363"/>
      <c r="HP62" s="363"/>
      <c r="HQ62" s="363"/>
      <c r="HR62" s="363"/>
      <c r="HS62" s="363"/>
      <c r="HT62" s="363"/>
      <c r="HU62" s="363"/>
      <c r="HV62" s="363"/>
      <c r="HW62" s="363"/>
      <c r="HX62" s="363"/>
      <c r="HY62" s="363"/>
      <c r="HZ62" s="363"/>
      <c r="IA62" s="363"/>
      <c r="IB62" s="363"/>
      <c r="IC62" s="363"/>
      <c r="ID62" s="363"/>
      <c r="IE62" s="363"/>
      <c r="IF62" s="363"/>
      <c r="IG62" s="363"/>
      <c r="IH62" s="363"/>
      <c r="II62" s="363"/>
      <c r="IJ62" s="363"/>
      <c r="IK62" s="363"/>
      <c r="IL62" s="363"/>
      <c r="IM62" s="363"/>
      <c r="IN62" s="363"/>
      <c r="IO62" s="363"/>
      <c r="IP62" s="363"/>
      <c r="IQ62" s="363"/>
      <c r="IR62" s="363"/>
      <c r="IS62" s="363"/>
      <c r="IT62" s="363"/>
      <c r="IU62" s="363"/>
    </row>
    <row r="63" spans="1:255" s="20" customFormat="1" x14ac:dyDescent="0.2">
      <c r="A63" s="488"/>
      <c r="B63" s="488"/>
      <c r="C63" s="488"/>
      <c r="D63" s="488"/>
      <c r="E63" s="488"/>
      <c r="F63" s="488"/>
      <c r="G63" s="488"/>
      <c r="H63" s="488"/>
      <c r="I63" s="365" t="s">
        <v>100</v>
      </c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  <c r="AD63" s="365"/>
      <c r="AE63" s="365"/>
      <c r="AF63" s="365"/>
      <c r="AG63" s="365"/>
      <c r="AH63" s="365"/>
      <c r="AI63" s="365"/>
      <c r="AJ63" s="365"/>
      <c r="AK63" s="365"/>
      <c r="AL63" s="365"/>
      <c r="AM63" s="365"/>
      <c r="AN63" s="365"/>
      <c r="AO63" s="365"/>
      <c r="AP63" s="488"/>
      <c r="AQ63" s="488"/>
      <c r="AR63" s="488"/>
      <c r="AS63" s="488"/>
      <c r="AT63" s="488"/>
      <c r="AU63" s="488"/>
      <c r="AV63" s="488"/>
      <c r="AW63" s="488"/>
      <c r="AX63" s="488"/>
      <c r="AY63" s="488"/>
      <c r="AZ63" s="488"/>
      <c r="BA63" s="488"/>
      <c r="BB63" s="488"/>
      <c r="BC63" s="488"/>
      <c r="BD63" s="488"/>
      <c r="BE63" s="488"/>
      <c r="BF63" s="362"/>
      <c r="BG63" s="362"/>
      <c r="BH63" s="362"/>
      <c r="BI63" s="362"/>
      <c r="BJ63" s="362"/>
      <c r="BK63" s="362"/>
      <c r="BL63" s="362"/>
      <c r="BM63" s="362"/>
      <c r="BN63" s="362"/>
      <c r="BO63" s="362"/>
      <c r="BP63" s="362"/>
      <c r="BQ63" s="362"/>
      <c r="BR63" s="362"/>
      <c r="BS63" s="362"/>
      <c r="BT63" s="362"/>
      <c r="BU63" s="362"/>
      <c r="BV63" s="362"/>
      <c r="BW63" s="362"/>
      <c r="BX63" s="362"/>
      <c r="BY63" s="362"/>
      <c r="BZ63" s="362"/>
      <c r="CA63" s="362"/>
      <c r="CB63" s="368"/>
      <c r="CC63" s="368"/>
      <c r="CD63" s="368"/>
      <c r="CE63" s="368"/>
      <c r="CF63" s="368"/>
      <c r="CG63" s="368"/>
      <c r="CH63" s="368"/>
      <c r="CI63" s="368"/>
      <c r="CJ63" s="368"/>
      <c r="CK63" s="368"/>
      <c r="CL63" s="368"/>
      <c r="CM63" s="368"/>
      <c r="CN63" s="368"/>
      <c r="CO63" s="368"/>
      <c r="CP63" s="368"/>
      <c r="CQ63" s="368"/>
      <c r="CR63" s="368"/>
      <c r="CS63" s="368"/>
      <c r="CT63" s="368"/>
      <c r="CU63" s="368"/>
      <c r="CV63" s="368"/>
      <c r="CW63" s="368"/>
      <c r="CX63" s="363"/>
      <c r="CY63" s="363"/>
      <c r="CZ63" s="363"/>
      <c r="DA63" s="363"/>
      <c r="DB63" s="363"/>
      <c r="DC63" s="363"/>
      <c r="DD63" s="363"/>
      <c r="DE63" s="363"/>
      <c r="DF63" s="363"/>
      <c r="DG63" s="363"/>
      <c r="DH63" s="363"/>
      <c r="DI63" s="363"/>
      <c r="DJ63" s="363"/>
      <c r="DK63" s="363"/>
      <c r="DL63" s="363"/>
      <c r="DM63" s="363"/>
      <c r="DN63" s="363"/>
      <c r="DO63" s="363"/>
      <c r="DP63" s="363"/>
      <c r="DQ63" s="363"/>
      <c r="DR63" s="363"/>
      <c r="DS63" s="363"/>
      <c r="DT63" s="363"/>
      <c r="DU63" s="363"/>
      <c r="DV63" s="363"/>
      <c r="DW63" s="363"/>
      <c r="DX63" s="363"/>
      <c r="DY63" s="363"/>
      <c r="DZ63" s="363"/>
      <c r="EA63" s="363"/>
      <c r="EB63" s="363"/>
      <c r="EC63" s="363"/>
      <c r="ED63" s="363"/>
      <c r="EE63" s="363"/>
      <c r="EF63" s="363"/>
      <c r="EG63" s="363"/>
      <c r="EH63" s="363"/>
      <c r="EI63" s="363"/>
      <c r="EJ63" s="363"/>
      <c r="EK63" s="363"/>
      <c r="EL63" s="363"/>
      <c r="EM63" s="363"/>
      <c r="EN63" s="363"/>
      <c r="EO63" s="363"/>
      <c r="EP63" s="363"/>
      <c r="EQ63" s="363"/>
      <c r="ER63" s="363"/>
      <c r="ES63" s="363"/>
      <c r="ET63" s="363"/>
      <c r="EU63" s="363"/>
      <c r="EV63" s="363"/>
      <c r="EW63" s="363"/>
      <c r="EX63" s="363"/>
      <c r="EY63" s="363"/>
      <c r="EZ63" s="363"/>
      <c r="FA63" s="363"/>
      <c r="FB63" s="363"/>
      <c r="FC63" s="363"/>
      <c r="FD63" s="363"/>
      <c r="FE63" s="363"/>
      <c r="FF63" s="363"/>
      <c r="FG63" s="363"/>
      <c r="FH63" s="363"/>
      <c r="FI63" s="363"/>
      <c r="FJ63" s="363"/>
      <c r="FK63" s="363"/>
      <c r="FL63" s="363"/>
      <c r="FM63" s="363"/>
      <c r="FN63" s="363"/>
      <c r="FO63" s="363"/>
      <c r="FP63" s="363"/>
      <c r="FQ63" s="363"/>
      <c r="FR63" s="363"/>
      <c r="FS63" s="363"/>
      <c r="FT63" s="363"/>
      <c r="FU63" s="363"/>
      <c r="FV63" s="363"/>
      <c r="FW63" s="363"/>
      <c r="FX63" s="363"/>
      <c r="FY63" s="363"/>
      <c r="FZ63" s="363"/>
      <c r="GA63" s="363"/>
      <c r="GB63" s="363"/>
      <c r="GC63" s="363"/>
      <c r="GD63" s="363"/>
      <c r="GE63" s="363"/>
      <c r="GF63" s="363"/>
      <c r="GG63" s="363"/>
      <c r="GH63" s="363"/>
      <c r="GI63" s="363"/>
      <c r="GJ63" s="363"/>
      <c r="GK63" s="363"/>
      <c r="GL63" s="363"/>
      <c r="GM63" s="363"/>
      <c r="GN63" s="363"/>
      <c r="GO63" s="363"/>
      <c r="GP63" s="363"/>
      <c r="GQ63" s="363"/>
      <c r="GR63" s="363"/>
      <c r="GS63" s="363"/>
      <c r="GT63" s="363"/>
      <c r="GU63" s="363"/>
      <c r="GV63" s="363"/>
      <c r="GW63" s="363"/>
      <c r="GX63" s="363"/>
      <c r="GY63" s="363"/>
      <c r="GZ63" s="363"/>
      <c r="HA63" s="363"/>
      <c r="HB63" s="363"/>
      <c r="HC63" s="363"/>
      <c r="HD63" s="363"/>
      <c r="HE63" s="363"/>
      <c r="HF63" s="363"/>
      <c r="HG63" s="363"/>
      <c r="HH63" s="363"/>
      <c r="HI63" s="363"/>
      <c r="HJ63" s="363"/>
      <c r="HK63" s="363"/>
      <c r="HL63" s="363"/>
      <c r="HM63" s="363"/>
      <c r="HN63" s="363"/>
      <c r="HO63" s="363"/>
      <c r="HP63" s="363"/>
      <c r="HQ63" s="363"/>
      <c r="HR63" s="363"/>
      <c r="HS63" s="363"/>
      <c r="HT63" s="363"/>
      <c r="HU63" s="363"/>
      <c r="HV63" s="363"/>
      <c r="HW63" s="363"/>
      <c r="HX63" s="363"/>
      <c r="HY63" s="363"/>
      <c r="HZ63" s="363"/>
      <c r="IA63" s="363"/>
      <c r="IB63" s="363"/>
      <c r="IC63" s="363"/>
      <c r="ID63" s="363"/>
      <c r="IE63" s="363"/>
      <c r="IF63" s="363"/>
      <c r="IG63" s="363"/>
      <c r="IH63" s="363"/>
      <c r="II63" s="363"/>
      <c r="IJ63" s="363"/>
      <c r="IK63" s="363"/>
      <c r="IL63" s="363"/>
      <c r="IM63" s="363"/>
      <c r="IN63" s="363"/>
      <c r="IO63" s="363"/>
      <c r="IP63" s="363"/>
      <c r="IQ63" s="363"/>
      <c r="IR63" s="363"/>
      <c r="IS63" s="363"/>
      <c r="IT63" s="363"/>
      <c r="IU63" s="363"/>
    </row>
    <row r="64" spans="1:255" s="20" customFormat="1" x14ac:dyDescent="0.2">
      <c r="A64" s="488" t="s">
        <v>101</v>
      </c>
      <c r="B64" s="488"/>
      <c r="C64" s="488"/>
      <c r="D64" s="488"/>
      <c r="E64" s="488"/>
      <c r="F64" s="488"/>
      <c r="G64" s="488"/>
      <c r="H64" s="488"/>
      <c r="I64" s="365" t="s">
        <v>102</v>
      </c>
      <c r="J64" s="365"/>
      <c r="K64" s="365"/>
      <c r="L64" s="365"/>
      <c r="M64" s="365"/>
      <c r="N64" s="365"/>
      <c r="O64" s="365"/>
      <c r="P64" s="365"/>
      <c r="Q64" s="365"/>
      <c r="R64" s="365"/>
      <c r="S64" s="365"/>
      <c r="T64" s="365"/>
      <c r="U64" s="365"/>
      <c r="V64" s="365"/>
      <c r="W64" s="365"/>
      <c r="X64" s="365"/>
      <c r="Y64" s="365"/>
      <c r="Z64" s="365"/>
      <c r="AA64" s="365"/>
      <c r="AB64" s="365"/>
      <c r="AC64" s="365"/>
      <c r="AD64" s="365"/>
      <c r="AE64" s="365"/>
      <c r="AF64" s="365"/>
      <c r="AG64" s="365"/>
      <c r="AH64" s="365"/>
      <c r="AI64" s="365"/>
      <c r="AJ64" s="365"/>
      <c r="AK64" s="365"/>
      <c r="AL64" s="365"/>
      <c r="AM64" s="365"/>
      <c r="AN64" s="365"/>
      <c r="AO64" s="365"/>
      <c r="AP64" s="488"/>
      <c r="AQ64" s="488"/>
      <c r="AR64" s="488"/>
      <c r="AS64" s="488"/>
      <c r="AT64" s="488"/>
      <c r="AU64" s="488"/>
      <c r="AV64" s="488"/>
      <c r="AW64" s="488"/>
      <c r="AX64" s="488"/>
      <c r="AY64" s="488"/>
      <c r="AZ64" s="488"/>
      <c r="BA64" s="488"/>
      <c r="BB64" s="488"/>
      <c r="BC64" s="488"/>
      <c r="BD64" s="488"/>
      <c r="BE64" s="488"/>
      <c r="BF64" s="362"/>
      <c r="BG64" s="362"/>
      <c r="BH64" s="362"/>
      <c r="BI64" s="362"/>
      <c r="BJ64" s="362"/>
      <c r="BK64" s="362"/>
      <c r="BL64" s="362"/>
      <c r="BM64" s="362"/>
      <c r="BN64" s="362"/>
      <c r="BO64" s="362"/>
      <c r="BP64" s="362"/>
      <c r="BQ64" s="362"/>
      <c r="BR64" s="362"/>
      <c r="BS64" s="362"/>
      <c r="BT64" s="362"/>
      <c r="BU64" s="362"/>
      <c r="BV64" s="362"/>
      <c r="BW64" s="362"/>
      <c r="BX64" s="362"/>
      <c r="BY64" s="362"/>
      <c r="BZ64" s="362"/>
      <c r="CA64" s="362"/>
      <c r="CB64" s="368"/>
      <c r="CC64" s="368"/>
      <c r="CD64" s="368"/>
      <c r="CE64" s="368"/>
      <c r="CF64" s="368"/>
      <c r="CG64" s="368"/>
      <c r="CH64" s="368"/>
      <c r="CI64" s="368"/>
      <c r="CJ64" s="368"/>
      <c r="CK64" s="368"/>
      <c r="CL64" s="368"/>
      <c r="CM64" s="368"/>
      <c r="CN64" s="368"/>
      <c r="CO64" s="368"/>
      <c r="CP64" s="368"/>
      <c r="CQ64" s="368"/>
      <c r="CR64" s="368"/>
      <c r="CS64" s="368"/>
      <c r="CT64" s="368"/>
      <c r="CU64" s="368"/>
      <c r="CV64" s="368"/>
      <c r="CW64" s="368"/>
      <c r="CX64" s="365" t="s">
        <v>23</v>
      </c>
      <c r="CY64" s="365"/>
      <c r="CZ64" s="365"/>
      <c r="DA64" s="365"/>
      <c r="DB64" s="365"/>
      <c r="DC64" s="365"/>
      <c r="DD64" s="365"/>
      <c r="DE64" s="365"/>
      <c r="DF64" s="365"/>
      <c r="DG64" s="365"/>
      <c r="DH64" s="365"/>
      <c r="DI64" s="365"/>
      <c r="DJ64" s="365"/>
      <c r="DK64" s="365"/>
      <c r="DL64" s="365"/>
      <c r="DM64" s="365"/>
      <c r="DN64" s="365"/>
      <c r="DO64" s="365"/>
      <c r="DP64" s="365"/>
      <c r="DQ64" s="365"/>
      <c r="DR64" s="365"/>
      <c r="DS64" s="365"/>
      <c r="DT64" s="365" t="s">
        <v>23</v>
      </c>
      <c r="DU64" s="365"/>
      <c r="DV64" s="365"/>
      <c r="DW64" s="365"/>
      <c r="DX64" s="365"/>
      <c r="DY64" s="365"/>
      <c r="DZ64" s="365"/>
      <c r="EA64" s="365"/>
      <c r="EB64" s="365"/>
      <c r="EC64" s="365"/>
      <c r="ED64" s="365"/>
      <c r="EE64" s="365"/>
      <c r="EF64" s="365"/>
      <c r="EG64" s="365"/>
      <c r="EH64" s="365"/>
      <c r="EI64" s="365"/>
      <c r="EJ64" s="365"/>
      <c r="EK64" s="365"/>
      <c r="EL64" s="365"/>
      <c r="EM64" s="365"/>
      <c r="EN64" s="365"/>
      <c r="EO64" s="365"/>
      <c r="EP64" s="365"/>
      <c r="EQ64" s="365"/>
      <c r="ER64" s="365"/>
      <c r="ES64" s="365"/>
      <c r="ET64" s="365"/>
      <c r="EU64" s="365"/>
      <c r="EV64" s="365"/>
      <c r="EW64" s="365"/>
      <c r="EX64" s="365"/>
      <c r="EY64" s="365"/>
      <c r="EZ64" s="365"/>
      <c r="FA64" s="365"/>
      <c r="FB64" s="365"/>
      <c r="FC64" s="365"/>
      <c r="FD64" s="365"/>
      <c r="FE64" s="365"/>
      <c r="FF64" s="365"/>
      <c r="FG64" s="365"/>
      <c r="FH64" s="365"/>
      <c r="FI64" s="365"/>
      <c r="FJ64" s="365"/>
      <c r="FK64" s="365"/>
      <c r="FL64" s="365"/>
      <c r="FM64" s="365"/>
      <c r="FN64" s="365"/>
      <c r="FO64" s="365"/>
      <c r="FP64" s="365"/>
      <c r="FQ64" s="365"/>
      <c r="FR64" s="365"/>
      <c r="FS64" s="365"/>
      <c r="FT64" s="365"/>
      <c r="FU64" s="365"/>
      <c r="FV64" s="365"/>
      <c r="FW64" s="365"/>
      <c r="FX64" s="365"/>
      <c r="FY64" s="365"/>
      <c r="FZ64" s="365"/>
      <c r="GA64" s="365"/>
      <c r="GB64" s="365"/>
      <c r="GC64" s="365"/>
      <c r="GD64" s="365"/>
      <c r="GE64" s="365"/>
      <c r="GF64" s="365"/>
      <c r="GG64" s="365"/>
      <c r="GH64" s="365"/>
      <c r="GI64" s="365"/>
      <c r="GJ64" s="365"/>
      <c r="GK64" s="365"/>
      <c r="GL64" s="365"/>
      <c r="GM64" s="365"/>
      <c r="GN64" s="365"/>
      <c r="GO64" s="365"/>
      <c r="GP64" s="365"/>
      <c r="GQ64" s="365"/>
      <c r="GR64" s="365"/>
      <c r="GS64" s="365"/>
      <c r="GT64" s="365"/>
      <c r="GU64" s="365"/>
      <c r="GV64" s="365"/>
      <c r="GW64" s="365"/>
      <c r="GX64" s="365"/>
      <c r="GY64" s="365"/>
      <c r="GZ64" s="365"/>
      <c r="HA64" s="365"/>
      <c r="HB64" s="365"/>
      <c r="HC64" s="365"/>
      <c r="HD64" s="365"/>
      <c r="HE64" s="365"/>
      <c r="HF64" s="365"/>
      <c r="HG64" s="365"/>
      <c r="HH64" s="365"/>
      <c r="HI64" s="365"/>
      <c r="HJ64" s="365"/>
      <c r="HK64" s="365"/>
      <c r="HL64" s="365"/>
      <c r="HM64" s="365"/>
      <c r="HN64" s="365"/>
      <c r="HO64" s="365"/>
      <c r="HP64" s="365"/>
      <c r="HQ64" s="365"/>
      <c r="HR64" s="365"/>
      <c r="HS64" s="365"/>
      <c r="HT64" s="365"/>
      <c r="HU64" s="365"/>
      <c r="HV64" s="365"/>
      <c r="HW64" s="365"/>
      <c r="HX64" s="365"/>
      <c r="HY64" s="365"/>
      <c r="HZ64" s="365"/>
      <c r="IA64" s="365"/>
      <c r="IB64" s="365"/>
      <c r="IC64" s="365"/>
      <c r="ID64" s="365"/>
      <c r="IE64" s="365"/>
      <c r="IF64" s="365"/>
      <c r="IG64" s="365"/>
      <c r="IH64" s="365"/>
      <c r="II64" s="365"/>
      <c r="IJ64" s="365"/>
      <c r="IK64" s="365"/>
      <c r="IL64" s="365"/>
      <c r="IM64" s="365"/>
      <c r="IN64" s="365"/>
      <c r="IO64" s="365"/>
      <c r="IP64" s="365"/>
      <c r="IQ64" s="365"/>
      <c r="IR64" s="365"/>
      <c r="IS64" s="365"/>
      <c r="IT64" s="365"/>
      <c r="IU64" s="365"/>
    </row>
    <row r="65" spans="1:255" s="20" customFormat="1" x14ac:dyDescent="0.2">
      <c r="A65" s="488"/>
      <c r="B65" s="488"/>
      <c r="C65" s="488"/>
      <c r="D65" s="488"/>
      <c r="E65" s="488"/>
      <c r="F65" s="488"/>
      <c r="G65" s="488"/>
      <c r="H65" s="488"/>
      <c r="I65" s="365" t="s">
        <v>103</v>
      </c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365"/>
      <c r="X65" s="365"/>
      <c r="Y65" s="365"/>
      <c r="Z65" s="365"/>
      <c r="AA65" s="365"/>
      <c r="AB65" s="365"/>
      <c r="AC65" s="365"/>
      <c r="AD65" s="365"/>
      <c r="AE65" s="365"/>
      <c r="AF65" s="365"/>
      <c r="AG65" s="365"/>
      <c r="AH65" s="365"/>
      <c r="AI65" s="365"/>
      <c r="AJ65" s="365"/>
      <c r="AK65" s="365"/>
      <c r="AL65" s="365"/>
      <c r="AM65" s="365"/>
      <c r="AN65" s="365"/>
      <c r="AO65" s="365"/>
      <c r="AP65" s="488"/>
      <c r="AQ65" s="488"/>
      <c r="AR65" s="488"/>
      <c r="AS65" s="488"/>
      <c r="AT65" s="488"/>
      <c r="AU65" s="488"/>
      <c r="AV65" s="488"/>
      <c r="AW65" s="488"/>
      <c r="AX65" s="488"/>
      <c r="AY65" s="488"/>
      <c r="AZ65" s="488"/>
      <c r="BA65" s="488"/>
      <c r="BB65" s="488"/>
      <c r="BC65" s="488"/>
      <c r="BD65" s="488"/>
      <c r="BE65" s="488"/>
      <c r="BF65" s="362"/>
      <c r="BG65" s="362"/>
      <c r="BH65" s="362"/>
      <c r="BI65" s="362"/>
      <c r="BJ65" s="362"/>
      <c r="BK65" s="362"/>
      <c r="BL65" s="362"/>
      <c r="BM65" s="362"/>
      <c r="BN65" s="362"/>
      <c r="BO65" s="362"/>
      <c r="BP65" s="362"/>
      <c r="BQ65" s="362"/>
      <c r="BR65" s="362"/>
      <c r="BS65" s="362"/>
      <c r="BT65" s="362"/>
      <c r="BU65" s="362"/>
      <c r="BV65" s="362"/>
      <c r="BW65" s="362"/>
      <c r="BX65" s="362"/>
      <c r="BY65" s="362"/>
      <c r="BZ65" s="362"/>
      <c r="CA65" s="362"/>
      <c r="CB65" s="368"/>
      <c r="CC65" s="368"/>
      <c r="CD65" s="368"/>
      <c r="CE65" s="368"/>
      <c r="CF65" s="368"/>
      <c r="CG65" s="368"/>
      <c r="CH65" s="368"/>
      <c r="CI65" s="368"/>
      <c r="CJ65" s="368"/>
      <c r="CK65" s="368"/>
      <c r="CL65" s="368"/>
      <c r="CM65" s="368"/>
      <c r="CN65" s="368"/>
      <c r="CO65" s="368"/>
      <c r="CP65" s="368"/>
      <c r="CQ65" s="368"/>
      <c r="CR65" s="368"/>
      <c r="CS65" s="368"/>
      <c r="CT65" s="368"/>
      <c r="CU65" s="368"/>
      <c r="CV65" s="368"/>
      <c r="CW65" s="368"/>
      <c r="CX65" s="365"/>
      <c r="CY65" s="365"/>
      <c r="CZ65" s="365"/>
      <c r="DA65" s="365"/>
      <c r="DB65" s="365"/>
      <c r="DC65" s="365"/>
      <c r="DD65" s="365"/>
      <c r="DE65" s="365"/>
      <c r="DF65" s="365"/>
      <c r="DG65" s="365"/>
      <c r="DH65" s="365"/>
      <c r="DI65" s="365"/>
      <c r="DJ65" s="365"/>
      <c r="DK65" s="365"/>
      <c r="DL65" s="365"/>
      <c r="DM65" s="365"/>
      <c r="DN65" s="365"/>
      <c r="DO65" s="365"/>
      <c r="DP65" s="365"/>
      <c r="DQ65" s="365"/>
      <c r="DR65" s="365"/>
      <c r="DS65" s="365"/>
      <c r="DT65" s="365"/>
      <c r="DU65" s="365"/>
      <c r="DV65" s="365"/>
      <c r="DW65" s="365"/>
      <c r="DX65" s="365"/>
      <c r="DY65" s="365"/>
      <c r="DZ65" s="365"/>
      <c r="EA65" s="365"/>
      <c r="EB65" s="365"/>
      <c r="EC65" s="365"/>
      <c r="ED65" s="365"/>
      <c r="EE65" s="365"/>
      <c r="EF65" s="365"/>
      <c r="EG65" s="365"/>
      <c r="EH65" s="365"/>
      <c r="EI65" s="365"/>
      <c r="EJ65" s="365"/>
      <c r="EK65" s="365"/>
      <c r="EL65" s="365"/>
      <c r="EM65" s="365"/>
      <c r="EN65" s="365"/>
      <c r="EO65" s="365"/>
      <c r="EP65" s="365"/>
      <c r="EQ65" s="365"/>
      <c r="ER65" s="365"/>
      <c r="ES65" s="365"/>
      <c r="ET65" s="365"/>
      <c r="EU65" s="365"/>
      <c r="EV65" s="365"/>
      <c r="EW65" s="365"/>
      <c r="EX65" s="365"/>
      <c r="EY65" s="365"/>
      <c r="EZ65" s="365"/>
      <c r="FA65" s="365"/>
      <c r="FB65" s="365"/>
      <c r="FC65" s="365"/>
      <c r="FD65" s="365"/>
      <c r="FE65" s="365"/>
      <c r="FF65" s="365"/>
      <c r="FG65" s="365"/>
      <c r="FH65" s="365"/>
      <c r="FI65" s="365"/>
      <c r="FJ65" s="365"/>
      <c r="FK65" s="365"/>
      <c r="FL65" s="365"/>
      <c r="FM65" s="365"/>
      <c r="FN65" s="365"/>
      <c r="FO65" s="365"/>
      <c r="FP65" s="365"/>
      <c r="FQ65" s="365"/>
      <c r="FR65" s="365"/>
      <c r="FS65" s="365"/>
      <c r="FT65" s="365"/>
      <c r="FU65" s="365"/>
      <c r="FV65" s="365"/>
      <c r="FW65" s="365"/>
      <c r="FX65" s="365"/>
      <c r="FY65" s="365"/>
      <c r="FZ65" s="365"/>
      <c r="GA65" s="365"/>
      <c r="GB65" s="365"/>
      <c r="GC65" s="365"/>
      <c r="GD65" s="365"/>
      <c r="GE65" s="365"/>
      <c r="GF65" s="365"/>
      <c r="GG65" s="365"/>
      <c r="GH65" s="365"/>
      <c r="GI65" s="365"/>
      <c r="GJ65" s="365"/>
      <c r="GK65" s="365"/>
      <c r="GL65" s="365"/>
      <c r="GM65" s="365"/>
      <c r="GN65" s="365"/>
      <c r="GO65" s="365"/>
      <c r="GP65" s="365"/>
      <c r="GQ65" s="365"/>
      <c r="GR65" s="365"/>
      <c r="GS65" s="365"/>
      <c r="GT65" s="365"/>
      <c r="GU65" s="365"/>
      <c r="GV65" s="365"/>
      <c r="GW65" s="365"/>
      <c r="GX65" s="365"/>
      <c r="GY65" s="365"/>
      <c r="GZ65" s="365"/>
      <c r="HA65" s="365"/>
      <c r="HB65" s="365"/>
      <c r="HC65" s="365"/>
      <c r="HD65" s="365"/>
      <c r="HE65" s="365"/>
      <c r="HF65" s="365"/>
      <c r="HG65" s="365"/>
      <c r="HH65" s="365"/>
      <c r="HI65" s="365"/>
      <c r="HJ65" s="365"/>
      <c r="HK65" s="365"/>
      <c r="HL65" s="365"/>
      <c r="HM65" s="365"/>
      <c r="HN65" s="365"/>
      <c r="HO65" s="365"/>
      <c r="HP65" s="365"/>
      <c r="HQ65" s="365"/>
      <c r="HR65" s="365"/>
      <c r="HS65" s="365"/>
      <c r="HT65" s="365"/>
      <c r="HU65" s="365"/>
      <c r="HV65" s="365"/>
      <c r="HW65" s="365"/>
      <c r="HX65" s="365"/>
      <c r="HY65" s="365"/>
      <c r="HZ65" s="365"/>
      <c r="IA65" s="365"/>
      <c r="IB65" s="365"/>
      <c r="IC65" s="365"/>
      <c r="ID65" s="365"/>
      <c r="IE65" s="365"/>
      <c r="IF65" s="365"/>
      <c r="IG65" s="365"/>
      <c r="IH65" s="365"/>
      <c r="II65" s="365"/>
      <c r="IJ65" s="365"/>
      <c r="IK65" s="365"/>
      <c r="IL65" s="365"/>
      <c r="IM65" s="365"/>
      <c r="IN65" s="365"/>
      <c r="IO65" s="365"/>
      <c r="IP65" s="365"/>
      <c r="IQ65" s="365"/>
      <c r="IR65" s="365"/>
      <c r="IS65" s="365"/>
      <c r="IT65" s="365"/>
      <c r="IU65" s="365"/>
    </row>
    <row r="66" spans="1:255" s="20" customFormat="1" x14ac:dyDescent="0.2">
      <c r="A66" s="488"/>
      <c r="B66" s="488"/>
      <c r="C66" s="488"/>
      <c r="D66" s="488"/>
      <c r="E66" s="488"/>
      <c r="F66" s="488"/>
      <c r="G66" s="488"/>
      <c r="H66" s="488"/>
      <c r="I66" s="365" t="s">
        <v>104</v>
      </c>
      <c r="J66" s="365"/>
      <c r="K66" s="365"/>
      <c r="L66" s="365"/>
      <c r="M66" s="365"/>
      <c r="N66" s="365"/>
      <c r="O66" s="365"/>
      <c r="P66" s="365"/>
      <c r="Q66" s="365"/>
      <c r="R66" s="365"/>
      <c r="S66" s="365"/>
      <c r="T66" s="365"/>
      <c r="U66" s="365"/>
      <c r="V66" s="365"/>
      <c r="W66" s="365"/>
      <c r="X66" s="365"/>
      <c r="Y66" s="365"/>
      <c r="Z66" s="365"/>
      <c r="AA66" s="365"/>
      <c r="AB66" s="365"/>
      <c r="AC66" s="365"/>
      <c r="AD66" s="365"/>
      <c r="AE66" s="365"/>
      <c r="AF66" s="365"/>
      <c r="AG66" s="365"/>
      <c r="AH66" s="365"/>
      <c r="AI66" s="365"/>
      <c r="AJ66" s="365"/>
      <c r="AK66" s="365"/>
      <c r="AL66" s="365"/>
      <c r="AM66" s="365"/>
      <c r="AN66" s="365"/>
      <c r="AO66" s="365"/>
      <c r="AP66" s="488"/>
      <c r="AQ66" s="488"/>
      <c r="AR66" s="488"/>
      <c r="AS66" s="488"/>
      <c r="AT66" s="488"/>
      <c r="AU66" s="488"/>
      <c r="AV66" s="488"/>
      <c r="AW66" s="488"/>
      <c r="AX66" s="488"/>
      <c r="AY66" s="488"/>
      <c r="AZ66" s="488"/>
      <c r="BA66" s="488"/>
      <c r="BB66" s="488"/>
      <c r="BC66" s="488"/>
      <c r="BD66" s="488"/>
      <c r="BE66" s="488"/>
      <c r="BF66" s="362"/>
      <c r="BG66" s="362"/>
      <c r="BH66" s="362"/>
      <c r="BI66" s="362"/>
      <c r="BJ66" s="362"/>
      <c r="BK66" s="362"/>
      <c r="BL66" s="362"/>
      <c r="BM66" s="362"/>
      <c r="BN66" s="362"/>
      <c r="BO66" s="362"/>
      <c r="BP66" s="362"/>
      <c r="BQ66" s="362"/>
      <c r="BR66" s="362"/>
      <c r="BS66" s="362"/>
      <c r="BT66" s="362"/>
      <c r="BU66" s="362"/>
      <c r="BV66" s="362"/>
      <c r="BW66" s="362"/>
      <c r="BX66" s="362"/>
      <c r="BY66" s="362"/>
      <c r="BZ66" s="362"/>
      <c r="CA66" s="362"/>
      <c r="CB66" s="368"/>
      <c r="CC66" s="368"/>
      <c r="CD66" s="368"/>
      <c r="CE66" s="368"/>
      <c r="CF66" s="368"/>
      <c r="CG66" s="368"/>
      <c r="CH66" s="368"/>
      <c r="CI66" s="368"/>
      <c r="CJ66" s="368"/>
      <c r="CK66" s="368"/>
      <c r="CL66" s="368"/>
      <c r="CM66" s="368"/>
      <c r="CN66" s="368"/>
      <c r="CO66" s="368"/>
      <c r="CP66" s="368"/>
      <c r="CQ66" s="368"/>
      <c r="CR66" s="368"/>
      <c r="CS66" s="368"/>
      <c r="CT66" s="368"/>
      <c r="CU66" s="368"/>
      <c r="CV66" s="368"/>
      <c r="CW66" s="368"/>
      <c r="CX66" s="365"/>
      <c r="CY66" s="365"/>
      <c r="CZ66" s="365"/>
      <c r="DA66" s="365"/>
      <c r="DB66" s="365"/>
      <c r="DC66" s="365"/>
      <c r="DD66" s="365"/>
      <c r="DE66" s="365"/>
      <c r="DF66" s="365"/>
      <c r="DG66" s="365"/>
      <c r="DH66" s="365"/>
      <c r="DI66" s="365"/>
      <c r="DJ66" s="365"/>
      <c r="DK66" s="365"/>
      <c r="DL66" s="365"/>
      <c r="DM66" s="365"/>
      <c r="DN66" s="365"/>
      <c r="DO66" s="365"/>
      <c r="DP66" s="365"/>
      <c r="DQ66" s="365"/>
      <c r="DR66" s="365"/>
      <c r="DS66" s="365"/>
      <c r="DT66" s="365"/>
      <c r="DU66" s="365"/>
      <c r="DV66" s="365"/>
      <c r="DW66" s="365"/>
      <c r="DX66" s="365"/>
      <c r="DY66" s="365"/>
      <c r="DZ66" s="365"/>
      <c r="EA66" s="365"/>
      <c r="EB66" s="365"/>
      <c r="EC66" s="365"/>
      <c r="ED66" s="365"/>
      <c r="EE66" s="365"/>
      <c r="EF66" s="365"/>
      <c r="EG66" s="365"/>
      <c r="EH66" s="365"/>
      <c r="EI66" s="365"/>
      <c r="EJ66" s="365"/>
      <c r="EK66" s="365"/>
      <c r="EL66" s="365"/>
      <c r="EM66" s="365"/>
      <c r="EN66" s="365"/>
      <c r="EO66" s="365"/>
      <c r="EP66" s="365"/>
      <c r="EQ66" s="365"/>
      <c r="ER66" s="365"/>
      <c r="ES66" s="365"/>
      <c r="ET66" s="365"/>
      <c r="EU66" s="365"/>
      <c r="EV66" s="365"/>
      <c r="EW66" s="365"/>
      <c r="EX66" s="365"/>
      <c r="EY66" s="365"/>
      <c r="EZ66" s="365"/>
      <c r="FA66" s="365"/>
      <c r="FB66" s="365"/>
      <c r="FC66" s="365"/>
      <c r="FD66" s="365"/>
      <c r="FE66" s="365"/>
      <c r="FF66" s="365"/>
      <c r="FG66" s="365"/>
      <c r="FH66" s="365"/>
      <c r="FI66" s="365"/>
      <c r="FJ66" s="365"/>
      <c r="FK66" s="365"/>
      <c r="FL66" s="365"/>
      <c r="FM66" s="365"/>
      <c r="FN66" s="365"/>
      <c r="FO66" s="365"/>
      <c r="FP66" s="365"/>
      <c r="FQ66" s="365"/>
      <c r="FR66" s="365"/>
      <c r="FS66" s="365"/>
      <c r="FT66" s="365"/>
      <c r="FU66" s="365"/>
      <c r="FV66" s="365"/>
      <c r="FW66" s="365"/>
      <c r="FX66" s="365"/>
      <c r="FY66" s="365"/>
      <c r="FZ66" s="365"/>
      <c r="GA66" s="365"/>
      <c r="GB66" s="365"/>
      <c r="GC66" s="365"/>
      <c r="GD66" s="365"/>
      <c r="GE66" s="365"/>
      <c r="GF66" s="365"/>
      <c r="GG66" s="365"/>
      <c r="GH66" s="365"/>
      <c r="GI66" s="365"/>
      <c r="GJ66" s="365"/>
      <c r="GK66" s="365"/>
      <c r="GL66" s="365"/>
      <c r="GM66" s="365"/>
      <c r="GN66" s="365"/>
      <c r="GO66" s="365"/>
      <c r="GP66" s="365"/>
      <c r="GQ66" s="365"/>
      <c r="GR66" s="365"/>
      <c r="GS66" s="365"/>
      <c r="GT66" s="365"/>
      <c r="GU66" s="365"/>
      <c r="GV66" s="365"/>
      <c r="GW66" s="365"/>
      <c r="GX66" s="365"/>
      <c r="GY66" s="365"/>
      <c r="GZ66" s="365"/>
      <c r="HA66" s="365"/>
      <c r="HB66" s="365"/>
      <c r="HC66" s="365"/>
      <c r="HD66" s="365"/>
      <c r="HE66" s="365"/>
      <c r="HF66" s="365"/>
      <c r="HG66" s="365"/>
      <c r="HH66" s="365"/>
      <c r="HI66" s="365"/>
      <c r="HJ66" s="365"/>
      <c r="HK66" s="365"/>
      <c r="HL66" s="365"/>
      <c r="HM66" s="365"/>
      <c r="HN66" s="365"/>
      <c r="HO66" s="365"/>
      <c r="HP66" s="365"/>
      <c r="HQ66" s="365"/>
      <c r="HR66" s="365"/>
      <c r="HS66" s="365"/>
      <c r="HT66" s="365"/>
      <c r="HU66" s="365"/>
      <c r="HV66" s="365"/>
      <c r="HW66" s="365"/>
      <c r="HX66" s="365"/>
      <c r="HY66" s="365"/>
      <c r="HZ66" s="365"/>
      <c r="IA66" s="365"/>
      <c r="IB66" s="365"/>
      <c r="IC66" s="365"/>
      <c r="ID66" s="365"/>
      <c r="IE66" s="365"/>
      <c r="IF66" s="365"/>
      <c r="IG66" s="365"/>
      <c r="IH66" s="365"/>
      <c r="II66" s="365"/>
      <c r="IJ66" s="365"/>
      <c r="IK66" s="365"/>
      <c r="IL66" s="365"/>
      <c r="IM66" s="365"/>
      <c r="IN66" s="365"/>
      <c r="IO66" s="365"/>
      <c r="IP66" s="365"/>
      <c r="IQ66" s="365"/>
      <c r="IR66" s="365"/>
      <c r="IS66" s="365"/>
      <c r="IT66" s="365"/>
      <c r="IU66" s="365"/>
    </row>
    <row r="67" spans="1:255" s="20" customFormat="1" x14ac:dyDescent="0.2">
      <c r="A67" s="373"/>
      <c r="B67" s="373"/>
      <c r="C67" s="373"/>
      <c r="D67" s="373"/>
      <c r="E67" s="373"/>
      <c r="F67" s="373"/>
      <c r="G67" s="373"/>
      <c r="H67" s="373"/>
      <c r="I67" s="387"/>
      <c r="J67" s="387"/>
      <c r="K67" s="387"/>
      <c r="L67" s="387"/>
      <c r="M67" s="387"/>
      <c r="N67" s="387"/>
      <c r="O67" s="387"/>
      <c r="P67" s="387"/>
      <c r="Q67" s="387"/>
      <c r="R67" s="387"/>
      <c r="S67" s="387"/>
      <c r="T67" s="387"/>
      <c r="U67" s="387"/>
      <c r="V67" s="387"/>
      <c r="W67" s="387"/>
      <c r="X67" s="387"/>
      <c r="Y67" s="387"/>
      <c r="Z67" s="387"/>
      <c r="AA67" s="387"/>
      <c r="AB67" s="387"/>
      <c r="AC67" s="387"/>
      <c r="AD67" s="387"/>
      <c r="AE67" s="387"/>
      <c r="AF67" s="387"/>
      <c r="AG67" s="387"/>
      <c r="AH67" s="387"/>
      <c r="AI67" s="387"/>
      <c r="AJ67" s="387"/>
      <c r="AK67" s="387"/>
      <c r="AL67" s="387"/>
      <c r="AM67" s="387"/>
      <c r="AN67" s="387"/>
      <c r="AO67" s="387"/>
      <c r="AP67" s="373"/>
      <c r="AQ67" s="373"/>
      <c r="AR67" s="373"/>
      <c r="AS67" s="373"/>
      <c r="AT67" s="373"/>
      <c r="AU67" s="373"/>
      <c r="AV67" s="373"/>
      <c r="AW67" s="373"/>
      <c r="AX67" s="373"/>
      <c r="AY67" s="373"/>
      <c r="AZ67" s="373"/>
      <c r="BA67" s="373"/>
      <c r="BB67" s="373"/>
      <c r="BC67" s="373"/>
      <c r="BD67" s="373"/>
      <c r="BE67" s="373"/>
      <c r="BF67" s="380"/>
      <c r="BG67" s="380"/>
      <c r="BH67" s="380"/>
      <c r="BI67" s="380"/>
      <c r="BJ67" s="380"/>
      <c r="BK67" s="380"/>
      <c r="BL67" s="380"/>
      <c r="BM67" s="380"/>
      <c r="BN67" s="380"/>
      <c r="BO67" s="380"/>
      <c r="BP67" s="380"/>
      <c r="BQ67" s="380"/>
      <c r="BR67" s="380"/>
      <c r="BS67" s="380"/>
      <c r="BT67" s="380"/>
      <c r="BU67" s="380"/>
      <c r="BV67" s="380"/>
      <c r="BW67" s="380"/>
      <c r="BX67" s="380"/>
      <c r="BY67" s="380"/>
      <c r="BZ67" s="380"/>
      <c r="CA67" s="380"/>
      <c r="CB67" s="368"/>
      <c r="CC67" s="368"/>
      <c r="CD67" s="368"/>
      <c r="CE67" s="368"/>
      <c r="CF67" s="368"/>
      <c r="CG67" s="368"/>
      <c r="CH67" s="368"/>
      <c r="CI67" s="368"/>
      <c r="CJ67" s="368"/>
      <c r="CK67" s="368"/>
      <c r="CL67" s="368"/>
      <c r="CM67" s="368"/>
      <c r="CN67" s="368"/>
      <c r="CO67" s="368"/>
      <c r="CP67" s="368"/>
      <c r="CQ67" s="368"/>
      <c r="CR67" s="368"/>
      <c r="CS67" s="368"/>
      <c r="CT67" s="368"/>
      <c r="CU67" s="368"/>
      <c r="CV67" s="368"/>
      <c r="CW67" s="368"/>
      <c r="CX67" s="379"/>
      <c r="CY67" s="379"/>
      <c r="CZ67" s="379"/>
      <c r="DA67" s="379"/>
      <c r="DB67" s="379"/>
      <c r="DC67" s="379"/>
      <c r="DD67" s="379"/>
      <c r="DE67" s="379"/>
      <c r="DF67" s="379"/>
      <c r="DG67" s="379"/>
      <c r="DH67" s="379"/>
      <c r="DI67" s="379"/>
      <c r="DJ67" s="379"/>
      <c r="DK67" s="379"/>
      <c r="DL67" s="379"/>
      <c r="DM67" s="379"/>
      <c r="DN67" s="379"/>
      <c r="DO67" s="379"/>
      <c r="DP67" s="379"/>
      <c r="DQ67" s="379"/>
      <c r="DR67" s="379"/>
      <c r="DS67" s="379"/>
      <c r="DT67" s="363"/>
      <c r="DU67" s="363"/>
      <c r="DV67" s="363"/>
      <c r="DW67" s="363"/>
      <c r="DX67" s="363"/>
      <c r="DY67" s="363"/>
      <c r="DZ67" s="363"/>
      <c r="EA67" s="363"/>
      <c r="EB67" s="363"/>
      <c r="EC67" s="363"/>
      <c r="ED67" s="363"/>
      <c r="EE67" s="363"/>
      <c r="EF67" s="363"/>
      <c r="EG67" s="363"/>
      <c r="EH67" s="363"/>
      <c r="EI67" s="363"/>
      <c r="EJ67" s="363"/>
      <c r="EK67" s="363"/>
      <c r="EL67" s="363"/>
      <c r="EM67" s="363"/>
      <c r="EN67" s="363"/>
      <c r="EO67" s="363"/>
      <c r="EP67" s="363"/>
      <c r="EQ67" s="363"/>
      <c r="ER67" s="363"/>
      <c r="ES67" s="363"/>
      <c r="ET67" s="363"/>
      <c r="EU67" s="363"/>
      <c r="EV67" s="363"/>
      <c r="EW67" s="363"/>
      <c r="EX67" s="363"/>
      <c r="EY67" s="363"/>
      <c r="EZ67" s="363"/>
      <c r="FA67" s="363"/>
      <c r="FB67" s="363"/>
      <c r="FC67" s="363"/>
      <c r="FD67" s="363"/>
      <c r="FE67" s="363"/>
      <c r="FF67" s="363"/>
      <c r="FG67" s="363"/>
      <c r="FH67" s="363"/>
      <c r="FI67" s="363"/>
      <c r="FJ67" s="363"/>
      <c r="FK67" s="363"/>
      <c r="FL67" s="379"/>
      <c r="FM67" s="379"/>
      <c r="FN67" s="379"/>
      <c r="FO67" s="379"/>
      <c r="FP67" s="379"/>
      <c r="FQ67" s="379"/>
      <c r="FR67" s="379"/>
      <c r="FS67" s="379"/>
      <c r="FT67" s="379"/>
      <c r="FU67" s="379"/>
      <c r="FV67" s="379"/>
      <c r="FW67" s="379"/>
      <c r="FX67" s="379"/>
      <c r="FY67" s="379"/>
      <c r="FZ67" s="379"/>
      <c r="GA67" s="379"/>
      <c r="GB67" s="379"/>
      <c r="GC67" s="379"/>
      <c r="GD67" s="379"/>
      <c r="GE67" s="379"/>
      <c r="GF67" s="379"/>
      <c r="GG67" s="379"/>
      <c r="GH67" s="379"/>
      <c r="GI67" s="379"/>
      <c r="GJ67" s="379"/>
      <c r="GK67" s="379"/>
      <c r="GL67" s="379"/>
      <c r="GM67" s="379"/>
      <c r="GN67" s="379"/>
      <c r="GO67" s="379"/>
      <c r="GP67" s="379"/>
      <c r="GQ67" s="379"/>
      <c r="GR67" s="379"/>
      <c r="GS67" s="379"/>
      <c r="GT67" s="379"/>
      <c r="GU67" s="379"/>
      <c r="GV67" s="379"/>
      <c r="GW67" s="379"/>
      <c r="GX67" s="379"/>
      <c r="GY67" s="379"/>
      <c r="GZ67" s="379"/>
      <c r="HA67" s="379"/>
      <c r="HB67" s="379"/>
      <c r="HC67" s="379"/>
      <c r="HD67" s="379"/>
      <c r="HE67" s="379"/>
      <c r="HF67" s="379"/>
      <c r="HG67" s="379"/>
      <c r="HH67" s="379"/>
      <c r="HI67" s="379"/>
      <c r="HJ67" s="379"/>
      <c r="HK67" s="379"/>
      <c r="HL67" s="379"/>
      <c r="HM67" s="379"/>
      <c r="HN67" s="379"/>
      <c r="HO67" s="379"/>
      <c r="HP67" s="379"/>
      <c r="HQ67" s="379"/>
      <c r="HR67" s="379"/>
      <c r="HS67" s="379"/>
      <c r="HT67" s="379"/>
      <c r="HU67" s="379"/>
      <c r="HV67" s="379"/>
      <c r="HW67" s="379"/>
      <c r="HX67" s="379"/>
      <c r="HY67" s="379"/>
      <c r="HZ67" s="379"/>
      <c r="IA67" s="379"/>
      <c r="IB67" s="379"/>
      <c r="IC67" s="379"/>
      <c r="ID67" s="379"/>
      <c r="IE67" s="379"/>
      <c r="IF67" s="379"/>
      <c r="IG67" s="379"/>
      <c r="IH67" s="379"/>
      <c r="II67" s="379"/>
      <c r="IJ67" s="379"/>
      <c r="IK67" s="379"/>
      <c r="IL67" s="379"/>
      <c r="IM67" s="379"/>
      <c r="IN67" s="379"/>
      <c r="IO67" s="379"/>
      <c r="IP67" s="379"/>
      <c r="IQ67" s="379"/>
      <c r="IR67" s="379"/>
      <c r="IS67" s="379"/>
      <c r="IT67" s="379"/>
      <c r="IU67" s="379"/>
    </row>
    <row r="68" spans="1:255" s="20" customFormat="1" ht="18.75" customHeight="1" x14ac:dyDescent="0.25">
      <c r="A68" s="488" t="s">
        <v>105</v>
      </c>
      <c r="B68" s="488"/>
      <c r="C68" s="488"/>
      <c r="D68" s="488"/>
      <c r="E68" s="488"/>
      <c r="F68" s="488"/>
      <c r="G68" s="488"/>
      <c r="H68" s="488"/>
      <c r="I68" s="381" t="s">
        <v>106</v>
      </c>
      <c r="J68" s="381"/>
      <c r="K68" s="381"/>
      <c r="L68" s="381"/>
      <c r="M68" s="381"/>
      <c r="N68" s="381"/>
      <c r="O68" s="381"/>
      <c r="P68" s="381"/>
      <c r="Q68" s="381"/>
      <c r="R68" s="381"/>
      <c r="S68" s="381"/>
      <c r="T68" s="381"/>
      <c r="U68" s="381"/>
      <c r="V68" s="381"/>
      <c r="W68" s="381"/>
      <c r="X68" s="381"/>
      <c r="Y68" s="381"/>
      <c r="Z68" s="381"/>
      <c r="AA68" s="381"/>
      <c r="AB68" s="381"/>
      <c r="AC68" s="381"/>
      <c r="AD68" s="381"/>
      <c r="AE68" s="381"/>
      <c r="AF68" s="381"/>
      <c r="AG68" s="381"/>
      <c r="AH68" s="381"/>
      <c r="AI68" s="381"/>
      <c r="AJ68" s="381"/>
      <c r="AK68" s="381"/>
      <c r="AL68" s="381"/>
      <c r="AM68" s="381"/>
      <c r="AN68" s="381"/>
      <c r="AO68" s="381"/>
      <c r="AP68" s="488" t="s">
        <v>107</v>
      </c>
      <c r="AQ68" s="488"/>
      <c r="AR68" s="488"/>
      <c r="AS68" s="488"/>
      <c r="AT68" s="488"/>
      <c r="AU68" s="488"/>
      <c r="AV68" s="488"/>
      <c r="AW68" s="488"/>
      <c r="AX68" s="488"/>
      <c r="AY68" s="488"/>
      <c r="AZ68" s="488"/>
      <c r="BA68" s="488"/>
      <c r="BB68" s="488"/>
      <c r="BC68" s="488"/>
      <c r="BD68" s="488"/>
      <c r="BE68" s="488"/>
      <c r="BF68" s="362">
        <v>519.16999999999996</v>
      </c>
      <c r="BG68" s="362"/>
      <c r="BH68" s="362"/>
      <c r="BI68" s="362"/>
      <c r="BJ68" s="362"/>
      <c r="BK68" s="362"/>
      <c r="BL68" s="362"/>
      <c r="BM68" s="362"/>
      <c r="BN68" s="362"/>
      <c r="BO68" s="362"/>
      <c r="BP68" s="362"/>
      <c r="BQ68" s="362"/>
      <c r="BR68" s="362"/>
      <c r="BS68" s="362"/>
      <c r="BT68" s="362"/>
      <c r="BU68" s="362"/>
      <c r="BV68" s="362"/>
      <c r="BW68" s="362"/>
      <c r="BX68" s="362"/>
      <c r="BY68" s="362"/>
      <c r="BZ68" s="362"/>
      <c r="CA68" s="362"/>
      <c r="CB68" s="362">
        <v>1469.69</v>
      </c>
      <c r="CC68" s="362"/>
      <c r="CD68" s="362"/>
      <c r="CE68" s="362"/>
      <c r="CF68" s="362"/>
      <c r="CG68" s="362"/>
      <c r="CH68" s="362"/>
      <c r="CI68" s="362"/>
      <c r="CJ68" s="362"/>
      <c r="CK68" s="362"/>
      <c r="CL68" s="362"/>
      <c r="CM68" s="362"/>
      <c r="CN68" s="362"/>
      <c r="CO68" s="362"/>
      <c r="CP68" s="362"/>
      <c r="CQ68" s="362"/>
      <c r="CR68" s="362"/>
      <c r="CS68" s="362"/>
      <c r="CT68" s="362"/>
      <c r="CU68" s="362"/>
      <c r="CV68" s="362"/>
      <c r="CW68" s="362"/>
      <c r="CX68" s="491">
        <v>1125.19</v>
      </c>
      <c r="CY68" s="491"/>
      <c r="CZ68" s="491"/>
      <c r="DA68" s="491"/>
      <c r="DB68" s="491"/>
      <c r="DC68" s="491"/>
      <c r="DD68" s="491"/>
      <c r="DE68" s="491"/>
      <c r="DF68" s="491"/>
      <c r="DG68" s="491"/>
      <c r="DH68" s="491"/>
      <c r="DI68" s="491"/>
      <c r="DJ68" s="491"/>
      <c r="DK68" s="491"/>
      <c r="DL68" s="491"/>
      <c r="DM68" s="491"/>
      <c r="DN68" s="491"/>
      <c r="DO68" s="491"/>
      <c r="DP68" s="491"/>
      <c r="DQ68" s="491"/>
      <c r="DR68" s="491"/>
      <c r="DS68" s="491"/>
      <c r="DT68" s="491">
        <v>1472.26</v>
      </c>
      <c r="DU68" s="491"/>
      <c r="DV68" s="491"/>
      <c r="DW68" s="491"/>
      <c r="DX68" s="491"/>
      <c r="DY68" s="491"/>
      <c r="DZ68" s="491"/>
      <c r="EA68" s="491"/>
      <c r="EB68" s="491"/>
      <c r="EC68" s="491"/>
      <c r="ED68" s="491"/>
      <c r="EE68" s="491"/>
      <c r="EF68" s="491"/>
      <c r="EG68" s="491"/>
      <c r="EH68" s="491"/>
      <c r="EI68" s="491"/>
      <c r="EJ68" s="491"/>
      <c r="EK68" s="491"/>
      <c r="EL68" s="491"/>
      <c r="EM68" s="491"/>
      <c r="EN68" s="491"/>
      <c r="EO68" s="491"/>
      <c r="EP68" s="491">
        <v>1949.21</v>
      </c>
      <c r="EQ68" s="491"/>
      <c r="ER68" s="491"/>
      <c r="ES68" s="491"/>
      <c r="ET68" s="491"/>
      <c r="EU68" s="491"/>
      <c r="EV68" s="491"/>
      <c r="EW68" s="491"/>
      <c r="EX68" s="491"/>
      <c r="EY68" s="491"/>
      <c r="EZ68" s="491"/>
      <c r="FA68" s="491"/>
      <c r="FB68" s="491"/>
      <c r="FC68" s="491"/>
      <c r="FD68" s="491"/>
      <c r="FE68" s="491"/>
      <c r="FF68" s="491"/>
      <c r="FG68" s="491"/>
      <c r="FH68" s="491"/>
      <c r="FI68" s="491"/>
      <c r="FJ68" s="491"/>
      <c r="FK68" s="491"/>
      <c r="FL68" s="491">
        <f>EP68</f>
        <v>1949.21</v>
      </c>
      <c r="FM68" s="491"/>
      <c r="FN68" s="491"/>
      <c r="FO68" s="491"/>
      <c r="FP68" s="491"/>
      <c r="FQ68" s="491"/>
      <c r="FR68" s="491"/>
      <c r="FS68" s="491"/>
      <c r="FT68" s="491"/>
      <c r="FU68" s="491"/>
      <c r="FV68" s="491"/>
      <c r="FW68" s="491"/>
      <c r="FX68" s="491"/>
      <c r="FY68" s="491"/>
      <c r="FZ68" s="491"/>
      <c r="GA68" s="491"/>
      <c r="GB68" s="491"/>
      <c r="GC68" s="491"/>
      <c r="GD68" s="491"/>
      <c r="GE68" s="491"/>
      <c r="GF68" s="491"/>
      <c r="GG68" s="491"/>
      <c r="GH68" s="491" t="e">
        <f>#REF!</f>
        <v>#REF!</v>
      </c>
      <c r="GI68" s="491"/>
      <c r="GJ68" s="491"/>
      <c r="GK68" s="491"/>
      <c r="GL68" s="491"/>
      <c r="GM68" s="491"/>
      <c r="GN68" s="491"/>
      <c r="GO68" s="491"/>
      <c r="GP68" s="491"/>
      <c r="GQ68" s="491"/>
      <c r="GR68" s="491"/>
      <c r="GS68" s="491"/>
      <c r="GT68" s="491"/>
      <c r="GU68" s="491"/>
      <c r="GV68" s="491"/>
      <c r="GW68" s="491"/>
      <c r="GX68" s="491"/>
      <c r="GY68" s="491"/>
      <c r="GZ68" s="491"/>
      <c r="HA68" s="491"/>
      <c r="HB68" s="491"/>
      <c r="HC68" s="491"/>
      <c r="HD68" s="491">
        <f>FL68</f>
        <v>1949.21</v>
      </c>
      <c r="HE68" s="491"/>
      <c r="HF68" s="491"/>
      <c r="HG68" s="491"/>
      <c r="HH68" s="491"/>
      <c r="HI68" s="491"/>
      <c r="HJ68" s="491"/>
      <c r="HK68" s="491"/>
      <c r="HL68" s="491"/>
      <c r="HM68" s="491"/>
      <c r="HN68" s="491"/>
      <c r="HO68" s="491"/>
      <c r="HP68" s="491"/>
      <c r="HQ68" s="491"/>
      <c r="HR68" s="491"/>
      <c r="HS68" s="491"/>
      <c r="HT68" s="491"/>
      <c r="HU68" s="491"/>
      <c r="HV68" s="491"/>
      <c r="HW68" s="491"/>
      <c r="HX68" s="491"/>
      <c r="HY68" s="491"/>
      <c r="HZ68" s="491" t="e">
        <f>GH68</f>
        <v>#REF!</v>
      </c>
      <c r="IA68" s="491"/>
      <c r="IB68" s="491"/>
      <c r="IC68" s="491"/>
      <c r="ID68" s="491"/>
      <c r="IE68" s="491"/>
      <c r="IF68" s="491"/>
      <c r="IG68" s="491"/>
      <c r="IH68" s="491"/>
      <c r="II68" s="491"/>
      <c r="IJ68" s="491"/>
      <c r="IK68" s="491"/>
      <c r="IL68" s="491"/>
      <c r="IM68" s="491"/>
      <c r="IN68" s="491"/>
      <c r="IO68" s="491"/>
      <c r="IP68" s="491"/>
      <c r="IQ68" s="491"/>
      <c r="IR68" s="491"/>
      <c r="IS68" s="491"/>
      <c r="IT68" s="491"/>
      <c r="IU68" s="491"/>
    </row>
    <row r="69" spans="1:255" s="20" customFormat="1" x14ac:dyDescent="0.2">
      <c r="A69" s="488" t="s">
        <v>108</v>
      </c>
      <c r="B69" s="488"/>
      <c r="C69" s="488"/>
      <c r="D69" s="488"/>
      <c r="E69" s="488"/>
      <c r="F69" s="488"/>
      <c r="G69" s="488"/>
      <c r="H69" s="488"/>
      <c r="I69" s="365" t="s">
        <v>109</v>
      </c>
      <c r="J69" s="365"/>
      <c r="K69" s="365"/>
      <c r="L69" s="365"/>
      <c r="M69" s="365"/>
      <c r="N69" s="365"/>
      <c r="O69" s="365"/>
      <c r="P69" s="365"/>
      <c r="Q69" s="365"/>
      <c r="R69" s="365"/>
      <c r="S69" s="365"/>
      <c r="T69" s="365"/>
      <c r="U69" s="365"/>
      <c r="V69" s="365"/>
      <c r="W69" s="365"/>
      <c r="X69" s="365"/>
      <c r="Y69" s="365"/>
      <c r="Z69" s="365"/>
      <c r="AA69" s="365"/>
      <c r="AB69" s="365"/>
      <c r="AC69" s="365"/>
      <c r="AD69" s="365"/>
      <c r="AE69" s="365"/>
      <c r="AF69" s="365"/>
      <c r="AG69" s="365"/>
      <c r="AH69" s="365"/>
      <c r="AI69" s="365"/>
      <c r="AJ69" s="365"/>
      <c r="AK69" s="365"/>
      <c r="AL69" s="365"/>
      <c r="AM69" s="365"/>
      <c r="AN69" s="365"/>
      <c r="AO69" s="365"/>
      <c r="AP69" s="492" t="s">
        <v>27</v>
      </c>
      <c r="AQ69" s="492"/>
      <c r="AR69" s="492"/>
      <c r="AS69" s="492"/>
      <c r="AT69" s="492"/>
      <c r="AU69" s="492"/>
      <c r="AV69" s="492"/>
      <c r="AW69" s="492"/>
      <c r="AX69" s="492"/>
      <c r="AY69" s="492"/>
      <c r="AZ69" s="492"/>
      <c r="BA69" s="492"/>
      <c r="BB69" s="492"/>
      <c r="BC69" s="492"/>
      <c r="BD69" s="492"/>
      <c r="BE69" s="492"/>
      <c r="BF69" s="362">
        <f>ROUND(BF50/BF68,1)</f>
        <v>16.399999999999999</v>
      </c>
      <c r="BG69" s="362"/>
      <c r="BH69" s="362"/>
      <c r="BI69" s="362"/>
      <c r="BJ69" s="362"/>
      <c r="BK69" s="362"/>
      <c r="BL69" s="362"/>
      <c r="BM69" s="362"/>
      <c r="BN69" s="362"/>
      <c r="BO69" s="362"/>
      <c r="BP69" s="362"/>
      <c r="BQ69" s="362"/>
      <c r="BR69" s="362"/>
      <c r="BS69" s="362"/>
      <c r="BT69" s="362"/>
      <c r="BU69" s="362"/>
      <c r="BV69" s="362"/>
      <c r="BW69" s="362"/>
      <c r="BX69" s="362"/>
      <c r="BY69" s="362"/>
      <c r="BZ69" s="362"/>
      <c r="CA69" s="362"/>
      <c r="CB69" s="362">
        <f>ROUND(CB50/CB68,1)</f>
        <v>18.3</v>
      </c>
      <c r="CC69" s="362"/>
      <c r="CD69" s="362"/>
      <c r="CE69" s="362"/>
      <c r="CF69" s="362"/>
      <c r="CG69" s="362"/>
      <c r="CH69" s="362"/>
      <c r="CI69" s="362"/>
      <c r="CJ69" s="362"/>
      <c r="CK69" s="362"/>
      <c r="CL69" s="362"/>
      <c r="CM69" s="362"/>
      <c r="CN69" s="362"/>
      <c r="CO69" s="362"/>
      <c r="CP69" s="362"/>
      <c r="CQ69" s="362"/>
      <c r="CR69" s="362"/>
      <c r="CS69" s="362"/>
      <c r="CT69" s="362"/>
      <c r="CU69" s="362"/>
      <c r="CV69" s="362"/>
      <c r="CW69" s="362"/>
      <c r="CX69" s="362">
        <f>ROUND(CX50/CX68,1)</f>
        <v>11.4</v>
      </c>
      <c r="CY69" s="362"/>
      <c r="CZ69" s="362"/>
      <c r="DA69" s="362"/>
      <c r="DB69" s="362"/>
      <c r="DC69" s="362"/>
      <c r="DD69" s="362"/>
      <c r="DE69" s="362"/>
      <c r="DF69" s="362"/>
      <c r="DG69" s="362"/>
      <c r="DH69" s="362"/>
      <c r="DI69" s="362"/>
      <c r="DJ69" s="362"/>
      <c r="DK69" s="362"/>
      <c r="DL69" s="362"/>
      <c r="DM69" s="362"/>
      <c r="DN69" s="362"/>
      <c r="DO69" s="362"/>
      <c r="DP69" s="362"/>
      <c r="DQ69" s="362"/>
      <c r="DR69" s="362"/>
      <c r="DS69" s="362"/>
      <c r="DT69" s="362">
        <f>ROUND(DT50/DT68,1)</f>
        <v>11</v>
      </c>
      <c r="DU69" s="362"/>
      <c r="DV69" s="362"/>
      <c r="DW69" s="362"/>
      <c r="DX69" s="362"/>
      <c r="DY69" s="362"/>
      <c r="DZ69" s="362"/>
      <c r="EA69" s="362"/>
      <c r="EB69" s="362"/>
      <c r="EC69" s="362"/>
      <c r="ED69" s="362"/>
      <c r="EE69" s="362"/>
      <c r="EF69" s="362"/>
      <c r="EG69" s="362"/>
      <c r="EH69" s="362"/>
      <c r="EI69" s="362"/>
      <c r="EJ69" s="362"/>
      <c r="EK69" s="362"/>
      <c r="EL69" s="362"/>
      <c r="EM69" s="362"/>
      <c r="EN69" s="362"/>
      <c r="EO69" s="362"/>
      <c r="EP69" s="362">
        <f>ROUND(EP50/EP68,1)</f>
        <v>10.5</v>
      </c>
      <c r="EQ69" s="362"/>
      <c r="ER69" s="362"/>
      <c r="ES69" s="362"/>
      <c r="ET69" s="362"/>
      <c r="EU69" s="362"/>
      <c r="EV69" s="362"/>
      <c r="EW69" s="362"/>
      <c r="EX69" s="362"/>
      <c r="EY69" s="362"/>
      <c r="EZ69" s="362"/>
      <c r="FA69" s="362"/>
      <c r="FB69" s="362"/>
      <c r="FC69" s="362"/>
      <c r="FD69" s="362"/>
      <c r="FE69" s="362"/>
      <c r="FF69" s="362"/>
      <c r="FG69" s="362"/>
      <c r="FH69" s="362"/>
      <c r="FI69" s="362"/>
      <c r="FJ69" s="362"/>
      <c r="FK69" s="362"/>
      <c r="FL69" s="362">
        <f>ROUND(FL47/FL68,1)</f>
        <v>36.299999999999997</v>
      </c>
      <c r="FM69" s="362"/>
      <c r="FN69" s="362"/>
      <c r="FO69" s="362"/>
      <c r="FP69" s="362"/>
      <c r="FQ69" s="362"/>
      <c r="FR69" s="362"/>
      <c r="FS69" s="362"/>
      <c r="FT69" s="362"/>
      <c r="FU69" s="362"/>
      <c r="FV69" s="362"/>
      <c r="FW69" s="362"/>
      <c r="FX69" s="362"/>
      <c r="FY69" s="362"/>
      <c r="FZ69" s="362"/>
      <c r="GA69" s="362"/>
      <c r="GB69" s="362"/>
      <c r="GC69" s="362"/>
      <c r="GD69" s="362"/>
      <c r="GE69" s="362"/>
      <c r="GF69" s="362"/>
      <c r="GG69" s="362"/>
      <c r="GH69" s="362" t="e">
        <f>ROUND(GH47/GH68,1)</f>
        <v>#REF!</v>
      </c>
      <c r="GI69" s="362"/>
      <c r="GJ69" s="362"/>
      <c r="GK69" s="362"/>
      <c r="GL69" s="362"/>
      <c r="GM69" s="362"/>
      <c r="GN69" s="362"/>
      <c r="GO69" s="362"/>
      <c r="GP69" s="362"/>
      <c r="GQ69" s="362"/>
      <c r="GR69" s="362"/>
      <c r="GS69" s="362"/>
      <c r="GT69" s="362"/>
      <c r="GU69" s="362"/>
      <c r="GV69" s="362"/>
      <c r="GW69" s="362"/>
      <c r="GX69" s="362"/>
      <c r="GY69" s="362"/>
      <c r="GZ69" s="362"/>
      <c r="HA69" s="362"/>
      <c r="HB69" s="362"/>
      <c r="HC69" s="362"/>
      <c r="HD69" s="362">
        <f>ROUND(HD47/HD68,1)</f>
        <v>0</v>
      </c>
      <c r="HE69" s="362"/>
      <c r="HF69" s="362"/>
      <c r="HG69" s="362"/>
      <c r="HH69" s="362"/>
      <c r="HI69" s="362"/>
      <c r="HJ69" s="362"/>
      <c r="HK69" s="362"/>
      <c r="HL69" s="362"/>
      <c r="HM69" s="362"/>
      <c r="HN69" s="362"/>
      <c r="HO69" s="362"/>
      <c r="HP69" s="362"/>
      <c r="HQ69" s="362"/>
      <c r="HR69" s="362"/>
      <c r="HS69" s="362"/>
      <c r="HT69" s="362"/>
      <c r="HU69" s="362"/>
      <c r="HV69" s="362"/>
      <c r="HW69" s="362"/>
      <c r="HX69" s="362"/>
      <c r="HY69" s="362"/>
      <c r="HZ69" s="362" t="e">
        <f>ROUND(HZ47/HZ68,1)</f>
        <v>#REF!</v>
      </c>
      <c r="IA69" s="362"/>
      <c r="IB69" s="362"/>
      <c r="IC69" s="362"/>
      <c r="ID69" s="362"/>
      <c r="IE69" s="362"/>
      <c r="IF69" s="362"/>
      <c r="IG69" s="362"/>
      <c r="IH69" s="362"/>
      <c r="II69" s="362"/>
      <c r="IJ69" s="362"/>
      <c r="IK69" s="362"/>
      <c r="IL69" s="362"/>
      <c r="IM69" s="362"/>
      <c r="IN69" s="362"/>
      <c r="IO69" s="362"/>
      <c r="IP69" s="362"/>
      <c r="IQ69" s="362"/>
      <c r="IR69" s="362"/>
      <c r="IS69" s="362"/>
      <c r="IT69" s="362"/>
      <c r="IU69" s="362"/>
    </row>
    <row r="70" spans="1:255" s="20" customFormat="1" ht="15.75" customHeight="1" x14ac:dyDescent="0.25">
      <c r="A70" s="488"/>
      <c r="B70" s="488"/>
      <c r="C70" s="488"/>
      <c r="D70" s="488"/>
      <c r="E70" s="488"/>
      <c r="F70" s="488"/>
      <c r="G70" s="488"/>
      <c r="H70" s="488"/>
      <c r="I70" s="381" t="s">
        <v>110</v>
      </c>
      <c r="J70" s="381"/>
      <c r="K70" s="381"/>
      <c r="L70" s="381"/>
      <c r="M70" s="381"/>
      <c r="N70" s="381"/>
      <c r="O70" s="381"/>
      <c r="P70" s="381"/>
      <c r="Q70" s="381"/>
      <c r="R70" s="381"/>
      <c r="S70" s="381"/>
      <c r="T70" s="381"/>
      <c r="U70" s="381"/>
      <c r="V70" s="381"/>
      <c r="W70" s="381"/>
      <c r="X70" s="381"/>
      <c r="Y70" s="381"/>
      <c r="Z70" s="381"/>
      <c r="AA70" s="381"/>
      <c r="AB70" s="381"/>
      <c r="AC70" s="381"/>
      <c r="AD70" s="381"/>
      <c r="AE70" s="381"/>
      <c r="AF70" s="381"/>
      <c r="AG70" s="381"/>
      <c r="AH70" s="381"/>
      <c r="AI70" s="381"/>
      <c r="AJ70" s="381"/>
      <c r="AK70" s="381"/>
      <c r="AL70" s="381"/>
      <c r="AM70" s="381"/>
      <c r="AN70" s="381"/>
      <c r="AO70" s="381"/>
      <c r="AP70" s="488" t="s">
        <v>111</v>
      </c>
      <c r="AQ70" s="488"/>
      <c r="AR70" s="488"/>
      <c r="AS70" s="488"/>
      <c r="AT70" s="488"/>
      <c r="AU70" s="488"/>
      <c r="AV70" s="488"/>
      <c r="AW70" s="488"/>
      <c r="AX70" s="488"/>
      <c r="AY70" s="488"/>
      <c r="AZ70" s="488"/>
      <c r="BA70" s="488"/>
      <c r="BB70" s="488"/>
      <c r="BC70" s="488"/>
      <c r="BD70" s="488"/>
      <c r="BE70" s="488"/>
      <c r="BF70" s="362"/>
      <c r="BG70" s="362"/>
      <c r="BH70" s="362"/>
      <c r="BI70" s="362"/>
      <c r="BJ70" s="362"/>
      <c r="BK70" s="362"/>
      <c r="BL70" s="362"/>
      <c r="BM70" s="362"/>
      <c r="BN70" s="362"/>
      <c r="BO70" s="362"/>
      <c r="BP70" s="362"/>
      <c r="BQ70" s="362"/>
      <c r="BR70" s="362"/>
      <c r="BS70" s="362"/>
      <c r="BT70" s="362"/>
      <c r="BU70" s="362"/>
      <c r="BV70" s="362"/>
      <c r="BW70" s="362"/>
      <c r="BX70" s="362"/>
      <c r="BY70" s="362"/>
      <c r="BZ70" s="362"/>
      <c r="CA70" s="362"/>
      <c r="CB70" s="362"/>
      <c r="CC70" s="362"/>
      <c r="CD70" s="362"/>
      <c r="CE70" s="362"/>
      <c r="CF70" s="362"/>
      <c r="CG70" s="362"/>
      <c r="CH70" s="362"/>
      <c r="CI70" s="362"/>
      <c r="CJ70" s="362"/>
      <c r="CK70" s="362"/>
      <c r="CL70" s="362"/>
      <c r="CM70" s="362"/>
      <c r="CN70" s="362"/>
      <c r="CO70" s="362"/>
      <c r="CP70" s="362"/>
      <c r="CQ70" s="362"/>
      <c r="CR70" s="362"/>
      <c r="CS70" s="362"/>
      <c r="CT70" s="362"/>
      <c r="CU70" s="362"/>
      <c r="CV70" s="362"/>
      <c r="CW70" s="362"/>
      <c r="CX70" s="362"/>
      <c r="CY70" s="362"/>
      <c r="CZ70" s="362"/>
      <c r="DA70" s="362"/>
      <c r="DB70" s="362"/>
      <c r="DC70" s="362"/>
      <c r="DD70" s="362"/>
      <c r="DE70" s="362"/>
      <c r="DF70" s="362"/>
      <c r="DG70" s="362"/>
      <c r="DH70" s="362"/>
      <c r="DI70" s="362"/>
      <c r="DJ70" s="362"/>
      <c r="DK70" s="362"/>
      <c r="DL70" s="362"/>
      <c r="DM70" s="362"/>
      <c r="DN70" s="362"/>
      <c r="DO70" s="362"/>
      <c r="DP70" s="362"/>
      <c r="DQ70" s="362"/>
      <c r="DR70" s="362"/>
      <c r="DS70" s="362"/>
      <c r="DT70" s="362"/>
      <c r="DU70" s="362"/>
      <c r="DV70" s="362"/>
      <c r="DW70" s="362"/>
      <c r="DX70" s="362"/>
      <c r="DY70" s="362"/>
      <c r="DZ70" s="362"/>
      <c r="EA70" s="362"/>
      <c r="EB70" s="362"/>
      <c r="EC70" s="362"/>
      <c r="ED70" s="362"/>
      <c r="EE70" s="362"/>
      <c r="EF70" s="362"/>
      <c r="EG70" s="362"/>
      <c r="EH70" s="362"/>
      <c r="EI70" s="362"/>
      <c r="EJ70" s="362"/>
      <c r="EK70" s="362"/>
      <c r="EL70" s="362"/>
      <c r="EM70" s="362"/>
      <c r="EN70" s="362"/>
      <c r="EO70" s="362"/>
      <c r="EP70" s="362"/>
      <c r="EQ70" s="362"/>
      <c r="ER70" s="362"/>
      <c r="ES70" s="362"/>
      <c r="ET70" s="362"/>
      <c r="EU70" s="362"/>
      <c r="EV70" s="362"/>
      <c r="EW70" s="362"/>
      <c r="EX70" s="362"/>
      <c r="EY70" s="362"/>
      <c r="EZ70" s="362"/>
      <c r="FA70" s="362"/>
      <c r="FB70" s="362"/>
      <c r="FC70" s="362"/>
      <c r="FD70" s="362"/>
      <c r="FE70" s="362"/>
      <c r="FF70" s="362"/>
      <c r="FG70" s="362"/>
      <c r="FH70" s="362"/>
      <c r="FI70" s="362"/>
      <c r="FJ70" s="362"/>
      <c r="FK70" s="362"/>
      <c r="FL70" s="362"/>
      <c r="FM70" s="362"/>
      <c r="FN70" s="362"/>
      <c r="FO70" s="362"/>
      <c r="FP70" s="362"/>
      <c r="FQ70" s="362"/>
      <c r="FR70" s="362"/>
      <c r="FS70" s="362"/>
      <c r="FT70" s="362"/>
      <c r="FU70" s="362"/>
      <c r="FV70" s="362"/>
      <c r="FW70" s="362"/>
      <c r="FX70" s="362"/>
      <c r="FY70" s="362"/>
      <c r="FZ70" s="362"/>
      <c r="GA70" s="362"/>
      <c r="GB70" s="362"/>
      <c r="GC70" s="362"/>
      <c r="GD70" s="362"/>
      <c r="GE70" s="362"/>
      <c r="GF70" s="362"/>
      <c r="GG70" s="362"/>
      <c r="GH70" s="362"/>
      <c r="GI70" s="362"/>
      <c r="GJ70" s="362"/>
      <c r="GK70" s="362"/>
      <c r="GL70" s="362"/>
      <c r="GM70" s="362"/>
      <c r="GN70" s="362"/>
      <c r="GO70" s="362"/>
      <c r="GP70" s="362"/>
      <c r="GQ70" s="362"/>
      <c r="GR70" s="362"/>
      <c r="GS70" s="362"/>
      <c r="GT70" s="362"/>
      <c r="GU70" s="362"/>
      <c r="GV70" s="362"/>
      <c r="GW70" s="362"/>
      <c r="GX70" s="362"/>
      <c r="GY70" s="362"/>
      <c r="GZ70" s="362"/>
      <c r="HA70" s="362"/>
      <c r="HB70" s="362"/>
      <c r="HC70" s="362"/>
      <c r="HD70" s="362"/>
      <c r="HE70" s="362"/>
      <c r="HF70" s="362"/>
      <c r="HG70" s="362"/>
      <c r="HH70" s="362"/>
      <c r="HI70" s="362"/>
      <c r="HJ70" s="362"/>
      <c r="HK70" s="362"/>
      <c r="HL70" s="362"/>
      <c r="HM70" s="362"/>
      <c r="HN70" s="362"/>
      <c r="HO70" s="362"/>
      <c r="HP70" s="362"/>
      <c r="HQ70" s="362"/>
      <c r="HR70" s="362"/>
      <c r="HS70" s="362"/>
      <c r="HT70" s="362"/>
      <c r="HU70" s="362"/>
      <c r="HV70" s="362"/>
      <c r="HW70" s="362"/>
      <c r="HX70" s="362"/>
      <c r="HY70" s="362"/>
      <c r="HZ70" s="362"/>
      <c r="IA70" s="362"/>
      <c r="IB70" s="362"/>
      <c r="IC70" s="362"/>
      <c r="ID70" s="362"/>
      <c r="IE70" s="362"/>
      <c r="IF70" s="362"/>
      <c r="IG70" s="362"/>
      <c r="IH70" s="362"/>
      <c r="II70" s="362"/>
      <c r="IJ70" s="362"/>
      <c r="IK70" s="362"/>
      <c r="IL70" s="362"/>
      <c r="IM70" s="362"/>
      <c r="IN70" s="362"/>
      <c r="IO70" s="362"/>
      <c r="IP70" s="362"/>
      <c r="IQ70" s="362"/>
      <c r="IR70" s="362"/>
      <c r="IS70" s="362"/>
      <c r="IT70" s="362"/>
      <c r="IU70" s="362"/>
    </row>
    <row r="71" spans="1:255" s="20" customFormat="1" x14ac:dyDescent="0.2">
      <c r="A71" s="488" t="s">
        <v>112</v>
      </c>
      <c r="B71" s="488"/>
      <c r="C71" s="488"/>
      <c r="D71" s="488"/>
      <c r="E71" s="488"/>
      <c r="F71" s="488"/>
      <c r="G71" s="488"/>
      <c r="H71" s="488"/>
      <c r="I71" s="365" t="s">
        <v>113</v>
      </c>
      <c r="J71" s="365"/>
      <c r="K71" s="365"/>
      <c r="L71" s="365"/>
      <c r="M71" s="365"/>
      <c r="N71" s="365"/>
      <c r="O71" s="365"/>
      <c r="P71" s="365"/>
      <c r="Q71" s="365"/>
      <c r="R71" s="365"/>
      <c r="S71" s="365"/>
      <c r="T71" s="365"/>
      <c r="U71" s="365"/>
      <c r="V71" s="365"/>
      <c r="W71" s="365"/>
      <c r="X71" s="365"/>
      <c r="Y71" s="365"/>
      <c r="Z71" s="365"/>
      <c r="AA71" s="365"/>
      <c r="AB71" s="365"/>
      <c r="AC71" s="365"/>
      <c r="AD71" s="365"/>
      <c r="AE71" s="365"/>
      <c r="AF71" s="365"/>
      <c r="AG71" s="365"/>
      <c r="AH71" s="365"/>
      <c r="AI71" s="365"/>
      <c r="AJ71" s="365"/>
      <c r="AK71" s="365"/>
      <c r="AL71" s="365"/>
      <c r="AM71" s="365"/>
      <c r="AN71" s="365"/>
      <c r="AO71" s="365"/>
      <c r="AP71" s="488"/>
      <c r="AQ71" s="488"/>
      <c r="AR71" s="488"/>
      <c r="AS71" s="488"/>
      <c r="AT71" s="488"/>
      <c r="AU71" s="488"/>
      <c r="AV71" s="488"/>
      <c r="AW71" s="488"/>
      <c r="AX71" s="488"/>
      <c r="AY71" s="488"/>
      <c r="AZ71" s="488"/>
      <c r="BA71" s="488"/>
      <c r="BB71" s="488"/>
      <c r="BC71" s="488"/>
      <c r="BD71" s="488"/>
      <c r="BE71" s="488"/>
      <c r="BF71" s="362"/>
      <c r="BG71" s="362"/>
      <c r="BH71" s="362"/>
      <c r="BI71" s="362"/>
      <c r="BJ71" s="362"/>
      <c r="BK71" s="362"/>
      <c r="BL71" s="362"/>
      <c r="BM71" s="362"/>
      <c r="BN71" s="362"/>
      <c r="BO71" s="362"/>
      <c r="BP71" s="362"/>
      <c r="BQ71" s="362"/>
      <c r="BR71" s="362"/>
      <c r="BS71" s="362"/>
      <c r="BT71" s="362"/>
      <c r="BU71" s="362"/>
      <c r="BV71" s="362"/>
      <c r="BW71" s="362"/>
      <c r="BX71" s="362"/>
      <c r="BY71" s="362"/>
      <c r="BZ71" s="362"/>
      <c r="CA71" s="362"/>
      <c r="CB71" s="368"/>
      <c r="CC71" s="368"/>
      <c r="CD71" s="368"/>
      <c r="CE71" s="368"/>
      <c r="CF71" s="368"/>
      <c r="CG71" s="368"/>
      <c r="CH71" s="368"/>
      <c r="CI71" s="368"/>
      <c r="CJ71" s="368"/>
      <c r="CK71" s="368"/>
      <c r="CL71" s="368"/>
      <c r="CM71" s="368"/>
      <c r="CN71" s="368"/>
      <c r="CO71" s="368"/>
      <c r="CP71" s="368"/>
      <c r="CQ71" s="368"/>
      <c r="CR71" s="368"/>
      <c r="CS71" s="368"/>
      <c r="CT71" s="368"/>
      <c r="CU71" s="368"/>
      <c r="CV71" s="368"/>
      <c r="CW71" s="368"/>
      <c r="CX71" s="363" t="s">
        <v>23</v>
      </c>
      <c r="CY71" s="363"/>
      <c r="CZ71" s="363"/>
      <c r="DA71" s="363"/>
      <c r="DB71" s="363"/>
      <c r="DC71" s="363"/>
      <c r="DD71" s="363"/>
      <c r="DE71" s="363"/>
      <c r="DF71" s="363"/>
      <c r="DG71" s="363"/>
      <c r="DH71" s="363"/>
      <c r="DI71" s="363"/>
      <c r="DJ71" s="363"/>
      <c r="DK71" s="363"/>
      <c r="DL71" s="363"/>
      <c r="DM71" s="363"/>
      <c r="DN71" s="363"/>
      <c r="DO71" s="363"/>
      <c r="DP71" s="363"/>
      <c r="DQ71" s="363"/>
      <c r="DR71" s="363"/>
      <c r="DS71" s="363"/>
      <c r="DT71" s="363" t="s">
        <v>23</v>
      </c>
      <c r="DU71" s="363"/>
      <c r="DV71" s="363"/>
      <c r="DW71" s="363"/>
      <c r="DX71" s="363"/>
      <c r="DY71" s="363"/>
      <c r="DZ71" s="363"/>
      <c r="EA71" s="363"/>
      <c r="EB71" s="363"/>
      <c r="EC71" s="363"/>
      <c r="ED71" s="363"/>
      <c r="EE71" s="363"/>
      <c r="EF71" s="363"/>
      <c r="EG71" s="363"/>
      <c r="EH71" s="363"/>
      <c r="EI71" s="363"/>
      <c r="EJ71" s="363"/>
      <c r="EK71" s="363"/>
      <c r="EL71" s="363"/>
      <c r="EM71" s="363"/>
      <c r="EN71" s="363"/>
      <c r="EO71" s="363"/>
      <c r="EP71" s="488"/>
      <c r="EQ71" s="488"/>
      <c r="ER71" s="488"/>
      <c r="ES71" s="488"/>
      <c r="ET71" s="488"/>
      <c r="EU71" s="488"/>
      <c r="EV71" s="488"/>
      <c r="EW71" s="488"/>
      <c r="EX71" s="488"/>
      <c r="EY71" s="488"/>
      <c r="EZ71" s="488"/>
      <c r="FA71" s="488"/>
      <c r="FB71" s="488"/>
      <c r="FC71" s="488"/>
      <c r="FD71" s="488"/>
      <c r="FE71" s="488"/>
      <c r="FF71" s="488"/>
      <c r="FG71" s="488"/>
      <c r="FH71" s="488"/>
      <c r="FI71" s="488"/>
      <c r="FJ71" s="488"/>
      <c r="FK71" s="488"/>
      <c r="FL71" s="363"/>
      <c r="FM71" s="363"/>
      <c r="FN71" s="363"/>
      <c r="FO71" s="363"/>
      <c r="FP71" s="363"/>
      <c r="FQ71" s="363"/>
      <c r="FR71" s="363"/>
      <c r="FS71" s="363"/>
      <c r="FT71" s="363"/>
      <c r="FU71" s="363"/>
      <c r="FV71" s="363"/>
      <c r="FW71" s="363"/>
      <c r="FX71" s="363"/>
      <c r="FY71" s="363"/>
      <c r="FZ71" s="363"/>
      <c r="GA71" s="363"/>
      <c r="GB71" s="363"/>
      <c r="GC71" s="363"/>
      <c r="GD71" s="363"/>
      <c r="GE71" s="363"/>
      <c r="GF71" s="363"/>
      <c r="GG71" s="363"/>
      <c r="GH71" s="363"/>
      <c r="GI71" s="363"/>
      <c r="GJ71" s="363"/>
      <c r="GK71" s="363"/>
      <c r="GL71" s="363"/>
      <c r="GM71" s="363"/>
      <c r="GN71" s="363"/>
      <c r="GO71" s="363"/>
      <c r="GP71" s="363"/>
      <c r="GQ71" s="363"/>
      <c r="GR71" s="363"/>
      <c r="GS71" s="363"/>
      <c r="GT71" s="363"/>
      <c r="GU71" s="363"/>
      <c r="GV71" s="363"/>
      <c r="GW71" s="363"/>
      <c r="GX71" s="363"/>
      <c r="GY71" s="363"/>
      <c r="GZ71" s="363"/>
      <c r="HA71" s="363"/>
      <c r="HB71" s="363"/>
      <c r="HC71" s="363"/>
      <c r="HD71" s="363"/>
      <c r="HE71" s="363"/>
      <c r="HF71" s="363"/>
      <c r="HG71" s="363"/>
      <c r="HH71" s="363"/>
      <c r="HI71" s="363"/>
      <c r="HJ71" s="363"/>
      <c r="HK71" s="363"/>
      <c r="HL71" s="363"/>
      <c r="HM71" s="363"/>
      <c r="HN71" s="363"/>
      <c r="HO71" s="363"/>
      <c r="HP71" s="363"/>
      <c r="HQ71" s="363"/>
      <c r="HR71" s="363"/>
      <c r="HS71" s="363"/>
      <c r="HT71" s="363"/>
      <c r="HU71" s="363"/>
      <c r="HV71" s="363"/>
      <c r="HW71" s="363"/>
      <c r="HX71" s="363"/>
      <c r="HY71" s="363"/>
      <c r="HZ71" s="363"/>
      <c r="IA71" s="363"/>
      <c r="IB71" s="363"/>
      <c r="IC71" s="363"/>
      <c r="ID71" s="363"/>
      <c r="IE71" s="363"/>
      <c r="IF71" s="363"/>
      <c r="IG71" s="363"/>
      <c r="IH71" s="363"/>
      <c r="II71" s="363"/>
      <c r="IJ71" s="363"/>
      <c r="IK71" s="363"/>
      <c r="IL71" s="363"/>
      <c r="IM71" s="363"/>
      <c r="IN71" s="363"/>
      <c r="IO71" s="363"/>
      <c r="IP71" s="363"/>
      <c r="IQ71" s="363"/>
      <c r="IR71" s="363"/>
      <c r="IS71" s="363"/>
      <c r="IT71" s="363"/>
      <c r="IU71" s="363"/>
    </row>
    <row r="72" spans="1:255" s="20" customFormat="1" x14ac:dyDescent="0.2">
      <c r="A72" s="488"/>
      <c r="B72" s="488"/>
      <c r="C72" s="488"/>
      <c r="D72" s="488"/>
      <c r="E72" s="488"/>
      <c r="F72" s="488"/>
      <c r="G72" s="488"/>
      <c r="H72" s="488"/>
      <c r="I72" s="365" t="s">
        <v>114</v>
      </c>
      <c r="J72" s="365"/>
      <c r="K72" s="365"/>
      <c r="L72" s="365"/>
      <c r="M72" s="365"/>
      <c r="N72" s="365"/>
      <c r="O72" s="365"/>
      <c r="P72" s="365"/>
      <c r="Q72" s="365"/>
      <c r="R72" s="365"/>
      <c r="S72" s="365"/>
      <c r="T72" s="365"/>
      <c r="U72" s="365"/>
      <c r="V72" s="365"/>
      <c r="W72" s="365"/>
      <c r="X72" s="365"/>
      <c r="Y72" s="365"/>
      <c r="Z72" s="365"/>
      <c r="AA72" s="365"/>
      <c r="AB72" s="365"/>
      <c r="AC72" s="365"/>
      <c r="AD72" s="365"/>
      <c r="AE72" s="365"/>
      <c r="AF72" s="365"/>
      <c r="AG72" s="365"/>
      <c r="AH72" s="365"/>
      <c r="AI72" s="365"/>
      <c r="AJ72" s="365"/>
      <c r="AK72" s="365"/>
      <c r="AL72" s="365"/>
      <c r="AM72" s="365"/>
      <c r="AN72" s="365"/>
      <c r="AO72" s="365"/>
      <c r="AP72" s="488"/>
      <c r="AQ72" s="488"/>
      <c r="AR72" s="488"/>
      <c r="AS72" s="488"/>
      <c r="AT72" s="488"/>
      <c r="AU72" s="488"/>
      <c r="AV72" s="488"/>
      <c r="AW72" s="488"/>
      <c r="AX72" s="488"/>
      <c r="AY72" s="488"/>
      <c r="AZ72" s="488"/>
      <c r="BA72" s="488"/>
      <c r="BB72" s="488"/>
      <c r="BC72" s="488"/>
      <c r="BD72" s="488"/>
      <c r="BE72" s="488"/>
      <c r="BF72" s="362"/>
      <c r="BG72" s="362"/>
      <c r="BH72" s="362"/>
      <c r="BI72" s="362"/>
      <c r="BJ72" s="362"/>
      <c r="BK72" s="362"/>
      <c r="BL72" s="362"/>
      <c r="BM72" s="362"/>
      <c r="BN72" s="362"/>
      <c r="BO72" s="362"/>
      <c r="BP72" s="362"/>
      <c r="BQ72" s="362"/>
      <c r="BR72" s="362"/>
      <c r="BS72" s="362"/>
      <c r="BT72" s="362"/>
      <c r="BU72" s="362"/>
      <c r="BV72" s="362"/>
      <c r="BW72" s="362"/>
      <c r="BX72" s="362"/>
      <c r="BY72" s="362"/>
      <c r="BZ72" s="362"/>
      <c r="CA72" s="362"/>
      <c r="CB72" s="368"/>
      <c r="CC72" s="368"/>
      <c r="CD72" s="368"/>
      <c r="CE72" s="368"/>
      <c r="CF72" s="368"/>
      <c r="CG72" s="368"/>
      <c r="CH72" s="368"/>
      <c r="CI72" s="368"/>
      <c r="CJ72" s="368"/>
      <c r="CK72" s="368"/>
      <c r="CL72" s="368"/>
      <c r="CM72" s="368"/>
      <c r="CN72" s="368"/>
      <c r="CO72" s="368"/>
      <c r="CP72" s="368"/>
      <c r="CQ72" s="368"/>
      <c r="CR72" s="368"/>
      <c r="CS72" s="368"/>
      <c r="CT72" s="368"/>
      <c r="CU72" s="368"/>
      <c r="CV72" s="368"/>
      <c r="CW72" s="368"/>
      <c r="CX72" s="363"/>
      <c r="CY72" s="363"/>
      <c r="CZ72" s="363"/>
      <c r="DA72" s="363"/>
      <c r="DB72" s="363"/>
      <c r="DC72" s="363"/>
      <c r="DD72" s="363"/>
      <c r="DE72" s="363"/>
      <c r="DF72" s="363"/>
      <c r="DG72" s="363"/>
      <c r="DH72" s="363"/>
      <c r="DI72" s="363"/>
      <c r="DJ72" s="363"/>
      <c r="DK72" s="363"/>
      <c r="DL72" s="363"/>
      <c r="DM72" s="363"/>
      <c r="DN72" s="363"/>
      <c r="DO72" s="363"/>
      <c r="DP72" s="363"/>
      <c r="DQ72" s="363"/>
      <c r="DR72" s="363"/>
      <c r="DS72" s="363"/>
      <c r="DT72" s="363"/>
      <c r="DU72" s="363"/>
      <c r="DV72" s="363"/>
      <c r="DW72" s="363"/>
      <c r="DX72" s="363"/>
      <c r="DY72" s="363"/>
      <c r="DZ72" s="363"/>
      <c r="EA72" s="363"/>
      <c r="EB72" s="363"/>
      <c r="EC72" s="363"/>
      <c r="ED72" s="363"/>
      <c r="EE72" s="363"/>
      <c r="EF72" s="363"/>
      <c r="EG72" s="363"/>
      <c r="EH72" s="363"/>
      <c r="EI72" s="363"/>
      <c r="EJ72" s="363"/>
      <c r="EK72" s="363"/>
      <c r="EL72" s="363"/>
      <c r="EM72" s="363"/>
      <c r="EN72" s="363"/>
      <c r="EO72" s="363"/>
      <c r="EP72" s="488"/>
      <c r="EQ72" s="488"/>
      <c r="ER72" s="488"/>
      <c r="ES72" s="488"/>
      <c r="ET72" s="488"/>
      <c r="EU72" s="488"/>
      <c r="EV72" s="488"/>
      <c r="EW72" s="488"/>
      <c r="EX72" s="488"/>
      <c r="EY72" s="488"/>
      <c r="EZ72" s="488"/>
      <c r="FA72" s="488"/>
      <c r="FB72" s="488"/>
      <c r="FC72" s="488"/>
      <c r="FD72" s="488"/>
      <c r="FE72" s="488"/>
      <c r="FF72" s="488"/>
      <c r="FG72" s="488"/>
      <c r="FH72" s="488"/>
      <c r="FI72" s="488"/>
      <c r="FJ72" s="488"/>
      <c r="FK72" s="488"/>
      <c r="FL72" s="363"/>
      <c r="FM72" s="363"/>
      <c r="FN72" s="363"/>
      <c r="FO72" s="363"/>
      <c r="FP72" s="363"/>
      <c r="FQ72" s="363"/>
      <c r="FR72" s="363"/>
      <c r="FS72" s="363"/>
      <c r="FT72" s="363"/>
      <c r="FU72" s="363"/>
      <c r="FV72" s="363"/>
      <c r="FW72" s="363"/>
      <c r="FX72" s="363"/>
      <c r="FY72" s="363"/>
      <c r="FZ72" s="363"/>
      <c r="GA72" s="363"/>
      <c r="GB72" s="363"/>
      <c r="GC72" s="363"/>
      <c r="GD72" s="363"/>
      <c r="GE72" s="363"/>
      <c r="GF72" s="363"/>
      <c r="GG72" s="363"/>
      <c r="GH72" s="363"/>
      <c r="GI72" s="363"/>
      <c r="GJ72" s="363"/>
      <c r="GK72" s="363"/>
      <c r="GL72" s="363"/>
      <c r="GM72" s="363"/>
      <c r="GN72" s="363"/>
      <c r="GO72" s="363"/>
      <c r="GP72" s="363"/>
      <c r="GQ72" s="363"/>
      <c r="GR72" s="363"/>
      <c r="GS72" s="363"/>
      <c r="GT72" s="363"/>
      <c r="GU72" s="363"/>
      <c r="GV72" s="363"/>
      <c r="GW72" s="363"/>
      <c r="GX72" s="363"/>
      <c r="GY72" s="363"/>
      <c r="GZ72" s="363"/>
      <c r="HA72" s="363"/>
      <c r="HB72" s="363"/>
      <c r="HC72" s="363"/>
      <c r="HD72" s="363"/>
      <c r="HE72" s="363"/>
      <c r="HF72" s="363"/>
      <c r="HG72" s="363"/>
      <c r="HH72" s="363"/>
      <c r="HI72" s="363"/>
      <c r="HJ72" s="363"/>
      <c r="HK72" s="363"/>
      <c r="HL72" s="363"/>
      <c r="HM72" s="363"/>
      <c r="HN72" s="363"/>
      <c r="HO72" s="363"/>
      <c r="HP72" s="363"/>
      <c r="HQ72" s="363"/>
      <c r="HR72" s="363"/>
      <c r="HS72" s="363"/>
      <c r="HT72" s="363"/>
      <c r="HU72" s="363"/>
      <c r="HV72" s="363"/>
      <c r="HW72" s="363"/>
      <c r="HX72" s="363"/>
      <c r="HY72" s="363"/>
      <c r="HZ72" s="363"/>
      <c r="IA72" s="363"/>
      <c r="IB72" s="363"/>
      <c r="IC72" s="363"/>
      <c r="ID72" s="363"/>
      <c r="IE72" s="363"/>
      <c r="IF72" s="363"/>
      <c r="IG72" s="363"/>
      <c r="IH72" s="363"/>
      <c r="II72" s="363"/>
      <c r="IJ72" s="363"/>
      <c r="IK72" s="363"/>
      <c r="IL72" s="363"/>
      <c r="IM72" s="363"/>
      <c r="IN72" s="363"/>
      <c r="IO72" s="363"/>
      <c r="IP72" s="363"/>
      <c r="IQ72" s="363"/>
      <c r="IR72" s="363"/>
      <c r="IS72" s="363"/>
      <c r="IT72" s="363"/>
      <c r="IU72" s="363"/>
    </row>
    <row r="73" spans="1:255" s="20" customFormat="1" x14ac:dyDescent="0.2">
      <c r="A73" s="488"/>
      <c r="B73" s="488"/>
      <c r="C73" s="488"/>
      <c r="D73" s="488"/>
      <c r="E73" s="488"/>
      <c r="F73" s="488"/>
      <c r="G73" s="488"/>
      <c r="H73" s="488"/>
      <c r="I73" s="365" t="s">
        <v>115</v>
      </c>
      <c r="J73" s="365"/>
      <c r="K73" s="365"/>
      <c r="L73" s="365"/>
      <c r="M73" s="365"/>
      <c r="N73" s="365"/>
      <c r="O73" s="365"/>
      <c r="P73" s="365"/>
      <c r="Q73" s="365"/>
      <c r="R73" s="365"/>
      <c r="S73" s="365"/>
      <c r="T73" s="365"/>
      <c r="U73" s="365"/>
      <c r="V73" s="365"/>
      <c r="W73" s="365"/>
      <c r="X73" s="365"/>
      <c r="Y73" s="365"/>
      <c r="Z73" s="365"/>
      <c r="AA73" s="365"/>
      <c r="AB73" s="365"/>
      <c r="AC73" s="365"/>
      <c r="AD73" s="365"/>
      <c r="AE73" s="365"/>
      <c r="AF73" s="365"/>
      <c r="AG73" s="365"/>
      <c r="AH73" s="365"/>
      <c r="AI73" s="365"/>
      <c r="AJ73" s="365"/>
      <c r="AK73" s="365"/>
      <c r="AL73" s="365"/>
      <c r="AM73" s="365"/>
      <c r="AN73" s="365"/>
      <c r="AO73" s="365"/>
      <c r="AP73" s="488"/>
      <c r="AQ73" s="488"/>
      <c r="AR73" s="488"/>
      <c r="AS73" s="488"/>
      <c r="AT73" s="488"/>
      <c r="AU73" s="488"/>
      <c r="AV73" s="488"/>
      <c r="AW73" s="488"/>
      <c r="AX73" s="488"/>
      <c r="AY73" s="488"/>
      <c r="AZ73" s="488"/>
      <c r="BA73" s="488"/>
      <c r="BB73" s="488"/>
      <c r="BC73" s="488"/>
      <c r="BD73" s="488"/>
      <c r="BE73" s="488"/>
      <c r="BF73" s="362"/>
      <c r="BG73" s="362"/>
      <c r="BH73" s="362"/>
      <c r="BI73" s="362"/>
      <c r="BJ73" s="362"/>
      <c r="BK73" s="362"/>
      <c r="BL73" s="362"/>
      <c r="BM73" s="362"/>
      <c r="BN73" s="362"/>
      <c r="BO73" s="362"/>
      <c r="BP73" s="362"/>
      <c r="BQ73" s="362"/>
      <c r="BR73" s="362"/>
      <c r="BS73" s="362"/>
      <c r="BT73" s="362"/>
      <c r="BU73" s="362"/>
      <c r="BV73" s="362"/>
      <c r="BW73" s="362"/>
      <c r="BX73" s="362"/>
      <c r="BY73" s="362"/>
      <c r="BZ73" s="362"/>
      <c r="CA73" s="362"/>
      <c r="CB73" s="368"/>
      <c r="CC73" s="368"/>
      <c r="CD73" s="368"/>
      <c r="CE73" s="368"/>
      <c r="CF73" s="368"/>
      <c r="CG73" s="368"/>
      <c r="CH73" s="368"/>
      <c r="CI73" s="368"/>
      <c r="CJ73" s="368"/>
      <c r="CK73" s="368"/>
      <c r="CL73" s="368"/>
      <c r="CM73" s="368"/>
      <c r="CN73" s="368"/>
      <c r="CO73" s="368"/>
      <c r="CP73" s="368"/>
      <c r="CQ73" s="368"/>
      <c r="CR73" s="368"/>
      <c r="CS73" s="368"/>
      <c r="CT73" s="368"/>
      <c r="CU73" s="368"/>
      <c r="CV73" s="368"/>
      <c r="CW73" s="368"/>
      <c r="CX73" s="363"/>
      <c r="CY73" s="363"/>
      <c r="CZ73" s="363"/>
      <c r="DA73" s="363"/>
      <c r="DB73" s="363"/>
      <c r="DC73" s="363"/>
      <c r="DD73" s="363"/>
      <c r="DE73" s="363"/>
      <c r="DF73" s="363"/>
      <c r="DG73" s="363"/>
      <c r="DH73" s="363"/>
      <c r="DI73" s="363"/>
      <c r="DJ73" s="363"/>
      <c r="DK73" s="363"/>
      <c r="DL73" s="363"/>
      <c r="DM73" s="363"/>
      <c r="DN73" s="363"/>
      <c r="DO73" s="363"/>
      <c r="DP73" s="363"/>
      <c r="DQ73" s="363"/>
      <c r="DR73" s="363"/>
      <c r="DS73" s="363"/>
      <c r="DT73" s="363"/>
      <c r="DU73" s="363"/>
      <c r="DV73" s="363"/>
      <c r="DW73" s="363"/>
      <c r="DX73" s="363"/>
      <c r="DY73" s="363"/>
      <c r="DZ73" s="363"/>
      <c r="EA73" s="363"/>
      <c r="EB73" s="363"/>
      <c r="EC73" s="363"/>
      <c r="ED73" s="363"/>
      <c r="EE73" s="363"/>
      <c r="EF73" s="363"/>
      <c r="EG73" s="363"/>
      <c r="EH73" s="363"/>
      <c r="EI73" s="363"/>
      <c r="EJ73" s="363"/>
      <c r="EK73" s="363"/>
      <c r="EL73" s="363"/>
      <c r="EM73" s="363"/>
      <c r="EN73" s="363"/>
      <c r="EO73" s="363"/>
      <c r="EP73" s="488"/>
      <c r="EQ73" s="488"/>
      <c r="ER73" s="488"/>
      <c r="ES73" s="488"/>
      <c r="ET73" s="488"/>
      <c r="EU73" s="488"/>
      <c r="EV73" s="488"/>
      <c r="EW73" s="488"/>
      <c r="EX73" s="488"/>
      <c r="EY73" s="488"/>
      <c r="EZ73" s="488"/>
      <c r="FA73" s="488"/>
      <c r="FB73" s="488"/>
      <c r="FC73" s="488"/>
      <c r="FD73" s="488"/>
      <c r="FE73" s="488"/>
      <c r="FF73" s="488"/>
      <c r="FG73" s="488"/>
      <c r="FH73" s="488"/>
      <c r="FI73" s="488"/>
      <c r="FJ73" s="488"/>
      <c r="FK73" s="488"/>
      <c r="FL73" s="363"/>
      <c r="FM73" s="363"/>
      <c r="FN73" s="363"/>
      <c r="FO73" s="363"/>
      <c r="FP73" s="363"/>
      <c r="FQ73" s="363"/>
      <c r="FR73" s="363"/>
      <c r="FS73" s="363"/>
      <c r="FT73" s="363"/>
      <c r="FU73" s="363"/>
      <c r="FV73" s="363"/>
      <c r="FW73" s="363"/>
      <c r="FX73" s="363"/>
      <c r="FY73" s="363"/>
      <c r="FZ73" s="363"/>
      <c r="GA73" s="363"/>
      <c r="GB73" s="363"/>
      <c r="GC73" s="363"/>
      <c r="GD73" s="363"/>
      <c r="GE73" s="363"/>
      <c r="GF73" s="363"/>
      <c r="GG73" s="363"/>
      <c r="GH73" s="363"/>
      <c r="GI73" s="363"/>
      <c r="GJ73" s="363"/>
      <c r="GK73" s="363"/>
      <c r="GL73" s="363"/>
      <c r="GM73" s="363"/>
      <c r="GN73" s="363"/>
      <c r="GO73" s="363"/>
      <c r="GP73" s="363"/>
      <c r="GQ73" s="363"/>
      <c r="GR73" s="363"/>
      <c r="GS73" s="363"/>
      <c r="GT73" s="363"/>
      <c r="GU73" s="363"/>
      <c r="GV73" s="363"/>
      <c r="GW73" s="363"/>
      <c r="GX73" s="363"/>
      <c r="GY73" s="363"/>
      <c r="GZ73" s="363"/>
      <c r="HA73" s="363"/>
      <c r="HB73" s="363"/>
      <c r="HC73" s="363"/>
      <c r="HD73" s="363"/>
      <c r="HE73" s="363"/>
      <c r="HF73" s="363"/>
      <c r="HG73" s="363"/>
      <c r="HH73" s="363"/>
      <c r="HI73" s="363"/>
      <c r="HJ73" s="363"/>
      <c r="HK73" s="363"/>
      <c r="HL73" s="363"/>
      <c r="HM73" s="363"/>
      <c r="HN73" s="363"/>
      <c r="HO73" s="363"/>
      <c r="HP73" s="363"/>
      <c r="HQ73" s="363"/>
      <c r="HR73" s="363"/>
      <c r="HS73" s="363"/>
      <c r="HT73" s="363"/>
      <c r="HU73" s="363"/>
      <c r="HV73" s="363"/>
      <c r="HW73" s="363"/>
      <c r="HX73" s="363"/>
      <c r="HY73" s="363"/>
      <c r="HZ73" s="363"/>
      <c r="IA73" s="363"/>
      <c r="IB73" s="363"/>
      <c r="IC73" s="363"/>
      <c r="ID73" s="363"/>
      <c r="IE73" s="363"/>
      <c r="IF73" s="363"/>
      <c r="IG73" s="363"/>
      <c r="IH73" s="363"/>
      <c r="II73" s="363"/>
      <c r="IJ73" s="363"/>
      <c r="IK73" s="363"/>
      <c r="IL73" s="363"/>
      <c r="IM73" s="363"/>
      <c r="IN73" s="363"/>
      <c r="IO73" s="363"/>
      <c r="IP73" s="363"/>
      <c r="IQ73" s="363"/>
      <c r="IR73" s="363"/>
      <c r="IS73" s="363"/>
      <c r="IT73" s="363"/>
      <c r="IU73" s="363"/>
    </row>
    <row r="74" spans="1:255" s="20" customFormat="1" x14ac:dyDescent="0.2">
      <c r="A74" s="488" t="s">
        <v>116</v>
      </c>
      <c r="B74" s="488"/>
      <c r="C74" s="488"/>
      <c r="D74" s="488"/>
      <c r="E74" s="488"/>
      <c r="F74" s="488"/>
      <c r="G74" s="488"/>
      <c r="H74" s="488"/>
      <c r="I74" s="365" t="s">
        <v>117</v>
      </c>
      <c r="J74" s="365"/>
      <c r="K74" s="365"/>
      <c r="L74" s="365"/>
      <c r="M74" s="365"/>
      <c r="N74" s="365"/>
      <c r="O74" s="365"/>
      <c r="P74" s="365"/>
      <c r="Q74" s="365"/>
      <c r="R74" s="365"/>
      <c r="S74" s="365"/>
      <c r="T74" s="365"/>
      <c r="U74" s="365"/>
      <c r="V74" s="365"/>
      <c r="W74" s="365"/>
      <c r="X74" s="365"/>
      <c r="Y74" s="365"/>
      <c r="Z74" s="365"/>
      <c r="AA74" s="365"/>
      <c r="AB74" s="365"/>
      <c r="AC74" s="365"/>
      <c r="AD74" s="365"/>
      <c r="AE74" s="365"/>
      <c r="AF74" s="365"/>
      <c r="AG74" s="365"/>
      <c r="AH74" s="365"/>
      <c r="AI74" s="365"/>
      <c r="AJ74" s="365"/>
      <c r="AK74" s="365"/>
      <c r="AL74" s="365"/>
      <c r="AM74" s="365"/>
      <c r="AN74" s="365"/>
      <c r="AO74" s="365"/>
      <c r="AP74" s="488" t="s">
        <v>118</v>
      </c>
      <c r="AQ74" s="488"/>
      <c r="AR74" s="488"/>
      <c r="AS74" s="488"/>
      <c r="AT74" s="488"/>
      <c r="AU74" s="488"/>
      <c r="AV74" s="488"/>
      <c r="AW74" s="488"/>
      <c r="AX74" s="488"/>
      <c r="AY74" s="488"/>
      <c r="AZ74" s="488"/>
      <c r="BA74" s="488"/>
      <c r="BB74" s="488"/>
      <c r="BC74" s="488"/>
      <c r="BD74" s="488"/>
      <c r="BE74" s="488"/>
      <c r="BF74" s="362">
        <v>10</v>
      </c>
      <c r="BG74" s="362"/>
      <c r="BH74" s="362"/>
      <c r="BI74" s="362"/>
      <c r="BJ74" s="362"/>
      <c r="BK74" s="362"/>
      <c r="BL74" s="362"/>
      <c r="BM74" s="362"/>
      <c r="BN74" s="362"/>
      <c r="BO74" s="362"/>
      <c r="BP74" s="362"/>
      <c r="BQ74" s="362"/>
      <c r="BR74" s="362"/>
      <c r="BS74" s="362"/>
      <c r="BT74" s="362"/>
      <c r="BU74" s="362"/>
      <c r="BV74" s="362"/>
      <c r="BW74" s="362"/>
      <c r="BX74" s="362"/>
      <c r="BY74" s="362"/>
      <c r="BZ74" s="362"/>
      <c r="CA74" s="362"/>
      <c r="CB74" s="362">
        <v>21</v>
      </c>
      <c r="CC74" s="362"/>
      <c r="CD74" s="362"/>
      <c r="CE74" s="362"/>
      <c r="CF74" s="362"/>
      <c r="CG74" s="362"/>
      <c r="CH74" s="362"/>
      <c r="CI74" s="362"/>
      <c r="CJ74" s="362"/>
      <c r="CK74" s="362"/>
      <c r="CL74" s="362"/>
      <c r="CM74" s="362"/>
      <c r="CN74" s="362"/>
      <c r="CO74" s="362"/>
      <c r="CP74" s="362"/>
      <c r="CQ74" s="362"/>
      <c r="CR74" s="362"/>
      <c r="CS74" s="362"/>
      <c r="CT74" s="362"/>
      <c r="CU74" s="362"/>
      <c r="CV74" s="362"/>
      <c r="CW74" s="362"/>
      <c r="CX74" s="362">
        <v>21</v>
      </c>
      <c r="CY74" s="362"/>
      <c r="CZ74" s="362"/>
      <c r="DA74" s="362"/>
      <c r="DB74" s="362"/>
      <c r="DC74" s="362"/>
      <c r="DD74" s="362"/>
      <c r="DE74" s="362"/>
      <c r="DF74" s="362"/>
      <c r="DG74" s="362"/>
      <c r="DH74" s="362"/>
      <c r="DI74" s="362"/>
      <c r="DJ74" s="362"/>
      <c r="DK74" s="362"/>
      <c r="DL74" s="362"/>
      <c r="DM74" s="362"/>
      <c r="DN74" s="362"/>
      <c r="DO74" s="362"/>
      <c r="DP74" s="362"/>
      <c r="DQ74" s="362"/>
      <c r="DR74" s="362"/>
      <c r="DS74" s="362"/>
      <c r="DT74" s="362">
        <v>25</v>
      </c>
      <c r="DU74" s="362"/>
      <c r="DV74" s="362"/>
      <c r="DW74" s="362"/>
      <c r="DX74" s="362"/>
      <c r="DY74" s="362"/>
      <c r="DZ74" s="362"/>
      <c r="EA74" s="362"/>
      <c r="EB74" s="362"/>
      <c r="EC74" s="362"/>
      <c r="ED74" s="362"/>
      <c r="EE74" s="362"/>
      <c r="EF74" s="362"/>
      <c r="EG74" s="362"/>
      <c r="EH74" s="362"/>
      <c r="EI74" s="362"/>
      <c r="EJ74" s="362"/>
      <c r="EK74" s="362"/>
      <c r="EL74" s="362"/>
      <c r="EM74" s="362"/>
      <c r="EN74" s="362"/>
      <c r="EO74" s="362"/>
      <c r="EP74" s="362">
        <v>28</v>
      </c>
      <c r="EQ74" s="362"/>
      <c r="ER74" s="362"/>
      <c r="ES74" s="362"/>
      <c r="ET74" s="362"/>
      <c r="EU74" s="362"/>
      <c r="EV74" s="362"/>
      <c r="EW74" s="362"/>
      <c r="EX74" s="362"/>
      <c r="EY74" s="362"/>
      <c r="EZ74" s="362"/>
      <c r="FA74" s="362"/>
      <c r="FB74" s="362"/>
      <c r="FC74" s="362"/>
      <c r="FD74" s="362"/>
      <c r="FE74" s="362"/>
      <c r="FF74" s="362"/>
      <c r="FG74" s="362"/>
      <c r="FH74" s="362"/>
      <c r="FI74" s="362"/>
      <c r="FJ74" s="362"/>
      <c r="FK74" s="362"/>
      <c r="FL74" s="362">
        <f>EP74</f>
        <v>28</v>
      </c>
      <c r="FM74" s="362"/>
      <c r="FN74" s="362"/>
      <c r="FO74" s="362"/>
      <c r="FP74" s="362"/>
      <c r="FQ74" s="362"/>
      <c r="FR74" s="362"/>
      <c r="FS74" s="362"/>
      <c r="FT74" s="362"/>
      <c r="FU74" s="362"/>
      <c r="FV74" s="362"/>
      <c r="FW74" s="362"/>
      <c r="FX74" s="362"/>
      <c r="FY74" s="362"/>
      <c r="FZ74" s="362"/>
      <c r="GA74" s="362"/>
      <c r="GB74" s="362"/>
      <c r="GC74" s="362"/>
      <c r="GD74" s="362"/>
      <c r="GE74" s="362"/>
      <c r="GF74" s="362"/>
      <c r="GG74" s="362"/>
      <c r="GH74" s="362" t="e">
        <f>#REF!</f>
        <v>#REF!</v>
      </c>
      <c r="GI74" s="362"/>
      <c r="GJ74" s="362"/>
      <c r="GK74" s="362"/>
      <c r="GL74" s="362"/>
      <c r="GM74" s="362"/>
      <c r="GN74" s="362"/>
      <c r="GO74" s="362"/>
      <c r="GP74" s="362"/>
      <c r="GQ74" s="362"/>
      <c r="GR74" s="362"/>
      <c r="GS74" s="362"/>
      <c r="GT74" s="362"/>
      <c r="GU74" s="362"/>
      <c r="GV74" s="362"/>
      <c r="GW74" s="362"/>
      <c r="GX74" s="362"/>
      <c r="GY74" s="362"/>
      <c r="GZ74" s="362"/>
      <c r="HA74" s="362"/>
      <c r="HB74" s="362"/>
      <c r="HC74" s="362"/>
      <c r="HD74" s="362">
        <f>FL74</f>
        <v>28</v>
      </c>
      <c r="HE74" s="362"/>
      <c r="HF74" s="362"/>
      <c r="HG74" s="362"/>
      <c r="HH74" s="362"/>
      <c r="HI74" s="362"/>
      <c r="HJ74" s="362"/>
      <c r="HK74" s="362"/>
      <c r="HL74" s="362"/>
      <c r="HM74" s="362"/>
      <c r="HN74" s="362"/>
      <c r="HO74" s="362"/>
      <c r="HP74" s="362"/>
      <c r="HQ74" s="362"/>
      <c r="HR74" s="362"/>
      <c r="HS74" s="362"/>
      <c r="HT74" s="362"/>
      <c r="HU74" s="362"/>
      <c r="HV74" s="362"/>
      <c r="HW74" s="362"/>
      <c r="HX74" s="362"/>
      <c r="HY74" s="362"/>
      <c r="HZ74" s="362" t="e">
        <f>GH74</f>
        <v>#REF!</v>
      </c>
      <c r="IA74" s="362"/>
      <c r="IB74" s="362"/>
      <c r="IC74" s="362"/>
      <c r="ID74" s="362"/>
      <c r="IE74" s="362"/>
      <c r="IF74" s="362"/>
      <c r="IG74" s="362"/>
      <c r="IH74" s="362"/>
      <c r="II74" s="362"/>
      <c r="IJ74" s="362"/>
      <c r="IK74" s="362"/>
      <c r="IL74" s="362"/>
      <c r="IM74" s="362"/>
      <c r="IN74" s="362"/>
      <c r="IO74" s="362"/>
      <c r="IP74" s="362"/>
      <c r="IQ74" s="362"/>
      <c r="IR74" s="362"/>
      <c r="IS74" s="362"/>
      <c r="IT74" s="362"/>
      <c r="IU74" s="362"/>
    </row>
    <row r="75" spans="1:255" s="20" customFormat="1" x14ac:dyDescent="0.2">
      <c r="A75" s="488"/>
      <c r="B75" s="488"/>
      <c r="C75" s="488"/>
      <c r="D75" s="488"/>
      <c r="E75" s="488"/>
      <c r="F75" s="488"/>
      <c r="G75" s="488"/>
      <c r="H75" s="488"/>
      <c r="I75" s="365" t="s">
        <v>119</v>
      </c>
      <c r="J75" s="365"/>
      <c r="K75" s="365"/>
      <c r="L75" s="365"/>
      <c r="M75" s="365"/>
      <c r="N75" s="365"/>
      <c r="O75" s="365"/>
      <c r="P75" s="365"/>
      <c r="Q75" s="365"/>
      <c r="R75" s="365"/>
      <c r="S75" s="365"/>
      <c r="T75" s="365"/>
      <c r="U75" s="365"/>
      <c r="V75" s="365"/>
      <c r="W75" s="365"/>
      <c r="X75" s="365"/>
      <c r="Y75" s="365"/>
      <c r="Z75" s="365"/>
      <c r="AA75" s="365"/>
      <c r="AB75" s="365"/>
      <c r="AC75" s="365"/>
      <c r="AD75" s="365"/>
      <c r="AE75" s="365"/>
      <c r="AF75" s="365"/>
      <c r="AG75" s="365"/>
      <c r="AH75" s="365"/>
      <c r="AI75" s="365"/>
      <c r="AJ75" s="365"/>
      <c r="AK75" s="365"/>
      <c r="AL75" s="365"/>
      <c r="AM75" s="365"/>
      <c r="AN75" s="365"/>
      <c r="AO75" s="365"/>
      <c r="AP75" s="488"/>
      <c r="AQ75" s="488"/>
      <c r="AR75" s="488"/>
      <c r="AS75" s="488"/>
      <c r="AT75" s="488"/>
      <c r="AU75" s="488"/>
      <c r="AV75" s="488"/>
      <c r="AW75" s="488"/>
      <c r="AX75" s="488"/>
      <c r="AY75" s="488"/>
      <c r="AZ75" s="488"/>
      <c r="BA75" s="488"/>
      <c r="BB75" s="488"/>
      <c r="BC75" s="488"/>
      <c r="BD75" s="488"/>
      <c r="BE75" s="488"/>
      <c r="BF75" s="362"/>
      <c r="BG75" s="362"/>
      <c r="BH75" s="362"/>
      <c r="BI75" s="362"/>
      <c r="BJ75" s="362"/>
      <c r="BK75" s="362"/>
      <c r="BL75" s="362"/>
      <c r="BM75" s="362"/>
      <c r="BN75" s="362"/>
      <c r="BO75" s="362"/>
      <c r="BP75" s="362"/>
      <c r="BQ75" s="362"/>
      <c r="BR75" s="362"/>
      <c r="BS75" s="362"/>
      <c r="BT75" s="362"/>
      <c r="BU75" s="362"/>
      <c r="BV75" s="362"/>
      <c r="BW75" s="362"/>
      <c r="BX75" s="362"/>
      <c r="BY75" s="362"/>
      <c r="BZ75" s="362"/>
      <c r="CA75" s="362"/>
      <c r="CB75" s="362"/>
      <c r="CC75" s="362"/>
      <c r="CD75" s="362"/>
      <c r="CE75" s="362"/>
      <c r="CF75" s="362"/>
      <c r="CG75" s="362"/>
      <c r="CH75" s="362"/>
      <c r="CI75" s="362"/>
      <c r="CJ75" s="362"/>
      <c r="CK75" s="362"/>
      <c r="CL75" s="362"/>
      <c r="CM75" s="362"/>
      <c r="CN75" s="362"/>
      <c r="CO75" s="362"/>
      <c r="CP75" s="362"/>
      <c r="CQ75" s="362"/>
      <c r="CR75" s="362"/>
      <c r="CS75" s="362"/>
      <c r="CT75" s="362"/>
      <c r="CU75" s="362"/>
      <c r="CV75" s="362"/>
      <c r="CW75" s="362"/>
      <c r="CX75" s="362"/>
      <c r="CY75" s="362"/>
      <c r="CZ75" s="362"/>
      <c r="DA75" s="362"/>
      <c r="DB75" s="362"/>
      <c r="DC75" s="362"/>
      <c r="DD75" s="362"/>
      <c r="DE75" s="362"/>
      <c r="DF75" s="362"/>
      <c r="DG75" s="362"/>
      <c r="DH75" s="362"/>
      <c r="DI75" s="362"/>
      <c r="DJ75" s="362"/>
      <c r="DK75" s="362"/>
      <c r="DL75" s="362"/>
      <c r="DM75" s="362"/>
      <c r="DN75" s="362"/>
      <c r="DO75" s="362"/>
      <c r="DP75" s="362"/>
      <c r="DQ75" s="362"/>
      <c r="DR75" s="362"/>
      <c r="DS75" s="362"/>
      <c r="DT75" s="362"/>
      <c r="DU75" s="362"/>
      <c r="DV75" s="362"/>
      <c r="DW75" s="362"/>
      <c r="DX75" s="362"/>
      <c r="DY75" s="362"/>
      <c r="DZ75" s="362"/>
      <c r="EA75" s="362"/>
      <c r="EB75" s="362"/>
      <c r="EC75" s="362"/>
      <c r="ED75" s="362"/>
      <c r="EE75" s="362"/>
      <c r="EF75" s="362"/>
      <c r="EG75" s="362"/>
      <c r="EH75" s="362"/>
      <c r="EI75" s="362"/>
      <c r="EJ75" s="362"/>
      <c r="EK75" s="362"/>
      <c r="EL75" s="362"/>
      <c r="EM75" s="362"/>
      <c r="EN75" s="362"/>
      <c r="EO75" s="362"/>
      <c r="EP75" s="362"/>
      <c r="EQ75" s="362"/>
      <c r="ER75" s="362"/>
      <c r="ES75" s="362"/>
      <c r="ET75" s="362"/>
      <c r="EU75" s="362"/>
      <c r="EV75" s="362"/>
      <c r="EW75" s="362"/>
      <c r="EX75" s="362"/>
      <c r="EY75" s="362"/>
      <c r="EZ75" s="362"/>
      <c r="FA75" s="362"/>
      <c r="FB75" s="362"/>
      <c r="FC75" s="362"/>
      <c r="FD75" s="362"/>
      <c r="FE75" s="362"/>
      <c r="FF75" s="362"/>
      <c r="FG75" s="362"/>
      <c r="FH75" s="362"/>
      <c r="FI75" s="362"/>
      <c r="FJ75" s="362"/>
      <c r="FK75" s="362"/>
      <c r="FL75" s="362"/>
      <c r="FM75" s="362"/>
      <c r="FN75" s="362"/>
      <c r="FO75" s="362"/>
      <c r="FP75" s="362"/>
      <c r="FQ75" s="362"/>
      <c r="FR75" s="362"/>
      <c r="FS75" s="362"/>
      <c r="FT75" s="362"/>
      <c r="FU75" s="362"/>
      <c r="FV75" s="362"/>
      <c r="FW75" s="362"/>
      <c r="FX75" s="362"/>
      <c r="FY75" s="362"/>
      <c r="FZ75" s="362"/>
      <c r="GA75" s="362"/>
      <c r="GB75" s="362"/>
      <c r="GC75" s="362"/>
      <c r="GD75" s="362"/>
      <c r="GE75" s="362"/>
      <c r="GF75" s="362"/>
      <c r="GG75" s="362"/>
      <c r="GH75" s="362"/>
      <c r="GI75" s="362"/>
      <c r="GJ75" s="362"/>
      <c r="GK75" s="362"/>
      <c r="GL75" s="362"/>
      <c r="GM75" s="362"/>
      <c r="GN75" s="362"/>
      <c r="GO75" s="362"/>
      <c r="GP75" s="362"/>
      <c r="GQ75" s="362"/>
      <c r="GR75" s="362"/>
      <c r="GS75" s="362"/>
      <c r="GT75" s="362"/>
      <c r="GU75" s="362"/>
      <c r="GV75" s="362"/>
      <c r="GW75" s="362"/>
      <c r="GX75" s="362"/>
      <c r="GY75" s="362"/>
      <c r="GZ75" s="362"/>
      <c r="HA75" s="362"/>
      <c r="HB75" s="362"/>
      <c r="HC75" s="362"/>
      <c r="HD75" s="362"/>
      <c r="HE75" s="362"/>
      <c r="HF75" s="362"/>
      <c r="HG75" s="362"/>
      <c r="HH75" s="362"/>
      <c r="HI75" s="362"/>
      <c r="HJ75" s="362"/>
      <c r="HK75" s="362"/>
      <c r="HL75" s="362"/>
      <c r="HM75" s="362"/>
      <c r="HN75" s="362"/>
      <c r="HO75" s="362"/>
      <c r="HP75" s="362"/>
      <c r="HQ75" s="362"/>
      <c r="HR75" s="362"/>
      <c r="HS75" s="362"/>
      <c r="HT75" s="362"/>
      <c r="HU75" s="362"/>
      <c r="HV75" s="362"/>
      <c r="HW75" s="362"/>
      <c r="HX75" s="362"/>
      <c r="HY75" s="362"/>
      <c r="HZ75" s="362"/>
      <c r="IA75" s="362"/>
      <c r="IB75" s="362"/>
      <c r="IC75" s="362"/>
      <c r="ID75" s="362"/>
      <c r="IE75" s="362"/>
      <c r="IF75" s="362"/>
      <c r="IG75" s="362"/>
      <c r="IH75" s="362"/>
      <c r="II75" s="362"/>
      <c r="IJ75" s="362"/>
      <c r="IK75" s="362"/>
      <c r="IL75" s="362"/>
      <c r="IM75" s="362"/>
      <c r="IN75" s="362"/>
      <c r="IO75" s="362"/>
      <c r="IP75" s="362"/>
      <c r="IQ75" s="362"/>
      <c r="IR75" s="362"/>
      <c r="IS75" s="362"/>
      <c r="IT75" s="362"/>
      <c r="IU75" s="362"/>
    </row>
    <row r="76" spans="1:255" s="20" customFormat="1" x14ac:dyDescent="0.2">
      <c r="A76" s="488" t="s">
        <v>120</v>
      </c>
      <c r="B76" s="488"/>
      <c r="C76" s="488"/>
      <c r="D76" s="488"/>
      <c r="E76" s="488"/>
      <c r="F76" s="488"/>
      <c r="G76" s="488"/>
      <c r="H76" s="488"/>
      <c r="I76" s="365" t="s">
        <v>121</v>
      </c>
      <c r="J76" s="365"/>
      <c r="K76" s="365"/>
      <c r="L76" s="365"/>
      <c r="M76" s="365"/>
      <c r="N76" s="365"/>
      <c r="O76" s="365"/>
      <c r="P76" s="365"/>
      <c r="Q76" s="365"/>
      <c r="R76" s="365"/>
      <c r="S76" s="365"/>
      <c r="T76" s="365"/>
      <c r="U76" s="365"/>
      <c r="V76" s="365"/>
      <c r="W76" s="365"/>
      <c r="X76" s="365"/>
      <c r="Y76" s="365"/>
      <c r="Z76" s="365"/>
      <c r="AA76" s="365"/>
      <c r="AB76" s="365"/>
      <c r="AC76" s="365"/>
      <c r="AD76" s="365"/>
      <c r="AE76" s="365"/>
      <c r="AF76" s="365"/>
      <c r="AG76" s="365"/>
      <c r="AH76" s="365"/>
      <c r="AI76" s="365"/>
      <c r="AJ76" s="365"/>
      <c r="AK76" s="365"/>
      <c r="AL76" s="365"/>
      <c r="AM76" s="365"/>
      <c r="AN76" s="365"/>
      <c r="AO76" s="365"/>
      <c r="AP76" s="492" t="s">
        <v>27</v>
      </c>
      <c r="AQ76" s="492"/>
      <c r="AR76" s="492"/>
      <c r="AS76" s="492"/>
      <c r="AT76" s="492"/>
      <c r="AU76" s="492"/>
      <c r="AV76" s="492"/>
      <c r="AW76" s="492"/>
      <c r="AX76" s="492"/>
      <c r="AY76" s="492"/>
      <c r="AZ76" s="492"/>
      <c r="BA76" s="492"/>
      <c r="BB76" s="492"/>
      <c r="BC76" s="492"/>
      <c r="BD76" s="492"/>
      <c r="BE76" s="492"/>
      <c r="BF76" s="362"/>
      <c r="BG76" s="362"/>
      <c r="BH76" s="362"/>
      <c r="BI76" s="362"/>
      <c r="BJ76" s="362"/>
      <c r="BK76" s="362"/>
      <c r="BL76" s="362"/>
      <c r="BM76" s="362"/>
      <c r="BN76" s="362"/>
      <c r="BO76" s="362"/>
      <c r="BP76" s="362"/>
      <c r="BQ76" s="362"/>
      <c r="BR76" s="362"/>
      <c r="BS76" s="362"/>
      <c r="BT76" s="362"/>
      <c r="BU76" s="362"/>
      <c r="BV76" s="362"/>
      <c r="BW76" s="362"/>
      <c r="BX76" s="362"/>
      <c r="BY76" s="362"/>
      <c r="BZ76" s="362"/>
      <c r="CA76" s="362"/>
      <c r="CB76" s="493">
        <f>CB54/CB74/12</f>
        <v>45.531746031746032</v>
      </c>
      <c r="CC76" s="493"/>
      <c r="CD76" s="493"/>
      <c r="CE76" s="493"/>
      <c r="CF76" s="493"/>
      <c r="CG76" s="493"/>
      <c r="CH76" s="493"/>
      <c r="CI76" s="493"/>
      <c r="CJ76" s="493"/>
      <c r="CK76" s="493"/>
      <c r="CL76" s="493"/>
      <c r="CM76" s="493"/>
      <c r="CN76" s="493"/>
      <c r="CO76" s="493"/>
      <c r="CP76" s="493"/>
      <c r="CQ76" s="493"/>
      <c r="CR76" s="493"/>
      <c r="CS76" s="493"/>
      <c r="CT76" s="493"/>
      <c r="CU76" s="493"/>
      <c r="CV76" s="493"/>
      <c r="CW76" s="493"/>
      <c r="CX76" s="493">
        <f>CX54/CX74/12</f>
        <v>46.784722222222221</v>
      </c>
      <c r="CY76" s="493"/>
      <c r="CZ76" s="493"/>
      <c r="DA76" s="493"/>
      <c r="DB76" s="493"/>
      <c r="DC76" s="493"/>
      <c r="DD76" s="493"/>
      <c r="DE76" s="493"/>
      <c r="DF76" s="493"/>
      <c r="DG76" s="493"/>
      <c r="DH76" s="493"/>
      <c r="DI76" s="493"/>
      <c r="DJ76" s="493"/>
      <c r="DK76" s="493"/>
      <c r="DL76" s="493"/>
      <c r="DM76" s="493"/>
      <c r="DN76" s="493"/>
      <c r="DO76" s="493"/>
      <c r="DP76" s="493"/>
      <c r="DQ76" s="493"/>
      <c r="DR76" s="493"/>
      <c r="DS76" s="493"/>
      <c r="DT76" s="493">
        <f>DT54/DT74/12</f>
        <v>49.343690674999998</v>
      </c>
      <c r="DU76" s="493"/>
      <c r="DV76" s="493"/>
      <c r="DW76" s="493"/>
      <c r="DX76" s="493"/>
      <c r="DY76" s="493"/>
      <c r="DZ76" s="493"/>
      <c r="EA76" s="493"/>
      <c r="EB76" s="493"/>
      <c r="EC76" s="493"/>
      <c r="ED76" s="493"/>
      <c r="EE76" s="493"/>
      <c r="EF76" s="493"/>
      <c r="EG76" s="493"/>
      <c r="EH76" s="493"/>
      <c r="EI76" s="493"/>
      <c r="EJ76" s="493"/>
      <c r="EK76" s="493"/>
      <c r="EL76" s="493"/>
      <c r="EM76" s="493"/>
      <c r="EN76" s="493"/>
      <c r="EO76" s="493"/>
      <c r="EP76" s="493">
        <f>EP54/EP74/12</f>
        <v>55.840316220238094</v>
      </c>
      <c r="EQ76" s="493"/>
      <c r="ER76" s="493"/>
      <c r="ES76" s="493"/>
      <c r="ET76" s="493"/>
      <c r="EU76" s="493"/>
      <c r="EV76" s="493"/>
      <c r="EW76" s="493"/>
      <c r="EX76" s="493"/>
      <c r="EY76" s="493"/>
      <c r="EZ76" s="493"/>
      <c r="FA76" s="493"/>
      <c r="FB76" s="493"/>
      <c r="FC76" s="493"/>
      <c r="FD76" s="493"/>
      <c r="FE76" s="493"/>
      <c r="FF76" s="493"/>
      <c r="FG76" s="493"/>
      <c r="FH76" s="493"/>
      <c r="FI76" s="493"/>
      <c r="FJ76" s="493"/>
      <c r="FK76" s="493"/>
      <c r="FL76" s="493">
        <f>FL54/FL74/12</f>
        <v>0</v>
      </c>
      <c r="FM76" s="493"/>
      <c r="FN76" s="493"/>
      <c r="FO76" s="493"/>
      <c r="FP76" s="493"/>
      <c r="FQ76" s="493"/>
      <c r="FR76" s="493"/>
      <c r="FS76" s="493"/>
      <c r="FT76" s="493"/>
      <c r="FU76" s="493"/>
      <c r="FV76" s="493"/>
      <c r="FW76" s="493"/>
      <c r="FX76" s="493"/>
      <c r="FY76" s="493"/>
      <c r="FZ76" s="493"/>
      <c r="GA76" s="493"/>
      <c r="GB76" s="493"/>
      <c r="GC76" s="493"/>
      <c r="GD76" s="493"/>
      <c r="GE76" s="493"/>
      <c r="GF76" s="493"/>
      <c r="GG76" s="493"/>
      <c r="GH76" s="493" t="e">
        <f>GH54/GH74/12</f>
        <v>#REF!</v>
      </c>
      <c r="GI76" s="493"/>
      <c r="GJ76" s="493"/>
      <c r="GK76" s="493"/>
      <c r="GL76" s="493"/>
      <c r="GM76" s="493"/>
      <c r="GN76" s="493"/>
      <c r="GO76" s="493"/>
      <c r="GP76" s="493"/>
      <c r="GQ76" s="493"/>
      <c r="GR76" s="493"/>
      <c r="GS76" s="493"/>
      <c r="GT76" s="493"/>
      <c r="GU76" s="493"/>
      <c r="GV76" s="493"/>
      <c r="GW76" s="493"/>
      <c r="GX76" s="493"/>
      <c r="GY76" s="493"/>
      <c r="GZ76" s="493"/>
      <c r="HA76" s="493"/>
      <c r="HB76" s="493"/>
      <c r="HC76" s="493"/>
      <c r="HD76" s="493">
        <f>HD54/HD74/12</f>
        <v>0</v>
      </c>
      <c r="HE76" s="493"/>
      <c r="HF76" s="493"/>
      <c r="HG76" s="493"/>
      <c r="HH76" s="493"/>
      <c r="HI76" s="493"/>
      <c r="HJ76" s="493"/>
      <c r="HK76" s="493"/>
      <c r="HL76" s="493"/>
      <c r="HM76" s="493"/>
      <c r="HN76" s="493"/>
      <c r="HO76" s="493"/>
      <c r="HP76" s="493"/>
      <c r="HQ76" s="493"/>
      <c r="HR76" s="493"/>
      <c r="HS76" s="493"/>
      <c r="HT76" s="493"/>
      <c r="HU76" s="493"/>
      <c r="HV76" s="493"/>
      <c r="HW76" s="493"/>
      <c r="HX76" s="493"/>
      <c r="HY76" s="493"/>
      <c r="HZ76" s="493" t="e">
        <f>HZ54/HZ74/12</f>
        <v>#REF!</v>
      </c>
      <c r="IA76" s="493"/>
      <c r="IB76" s="493"/>
      <c r="IC76" s="493"/>
      <c r="ID76" s="493"/>
      <c r="IE76" s="493"/>
      <c r="IF76" s="493"/>
      <c r="IG76" s="493"/>
      <c r="IH76" s="493"/>
      <c r="II76" s="493"/>
      <c r="IJ76" s="493"/>
      <c r="IK76" s="493"/>
      <c r="IL76" s="493"/>
      <c r="IM76" s="493"/>
      <c r="IN76" s="493"/>
      <c r="IO76" s="493"/>
      <c r="IP76" s="493"/>
      <c r="IQ76" s="493"/>
      <c r="IR76" s="493"/>
      <c r="IS76" s="493"/>
      <c r="IT76" s="493"/>
      <c r="IU76" s="493"/>
    </row>
    <row r="77" spans="1:255" s="20" customFormat="1" x14ac:dyDescent="0.2">
      <c r="A77" s="488"/>
      <c r="B77" s="488"/>
      <c r="C77" s="488"/>
      <c r="D77" s="488"/>
      <c r="E77" s="488"/>
      <c r="F77" s="488"/>
      <c r="G77" s="488"/>
      <c r="H77" s="488"/>
      <c r="I77" s="365" t="s">
        <v>122</v>
      </c>
      <c r="J77" s="365"/>
      <c r="K77" s="365"/>
      <c r="L77" s="365"/>
      <c r="M77" s="365"/>
      <c r="N77" s="365"/>
      <c r="O77" s="365"/>
      <c r="P77" s="365"/>
      <c r="Q77" s="365"/>
      <c r="R77" s="365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365"/>
      <c r="AG77" s="365"/>
      <c r="AH77" s="365"/>
      <c r="AI77" s="365"/>
      <c r="AJ77" s="365"/>
      <c r="AK77" s="365"/>
      <c r="AL77" s="365"/>
      <c r="AM77" s="365"/>
      <c r="AN77" s="365"/>
      <c r="AO77" s="365"/>
      <c r="AP77" s="488" t="s">
        <v>123</v>
      </c>
      <c r="AQ77" s="488"/>
      <c r="AR77" s="488"/>
      <c r="AS77" s="488"/>
      <c r="AT77" s="488"/>
      <c r="AU77" s="488"/>
      <c r="AV77" s="488"/>
      <c r="AW77" s="488"/>
      <c r="AX77" s="488"/>
      <c r="AY77" s="488"/>
      <c r="AZ77" s="488"/>
      <c r="BA77" s="488"/>
      <c r="BB77" s="488"/>
      <c r="BC77" s="488"/>
      <c r="BD77" s="488"/>
      <c r="BE77" s="488"/>
      <c r="BF77" s="362"/>
      <c r="BG77" s="362"/>
      <c r="BH77" s="362"/>
      <c r="BI77" s="362"/>
      <c r="BJ77" s="362"/>
      <c r="BK77" s="362"/>
      <c r="BL77" s="362"/>
      <c r="BM77" s="362"/>
      <c r="BN77" s="362"/>
      <c r="BO77" s="362"/>
      <c r="BP77" s="362"/>
      <c r="BQ77" s="362"/>
      <c r="BR77" s="362"/>
      <c r="BS77" s="362"/>
      <c r="BT77" s="362"/>
      <c r="BU77" s="362"/>
      <c r="BV77" s="362"/>
      <c r="BW77" s="362"/>
      <c r="BX77" s="362"/>
      <c r="BY77" s="362"/>
      <c r="BZ77" s="362"/>
      <c r="CA77" s="362"/>
      <c r="CB77" s="493"/>
      <c r="CC77" s="493"/>
      <c r="CD77" s="493"/>
      <c r="CE77" s="493"/>
      <c r="CF77" s="493"/>
      <c r="CG77" s="493"/>
      <c r="CH77" s="493"/>
      <c r="CI77" s="493"/>
      <c r="CJ77" s="493"/>
      <c r="CK77" s="493"/>
      <c r="CL77" s="493"/>
      <c r="CM77" s="493"/>
      <c r="CN77" s="493"/>
      <c r="CO77" s="493"/>
      <c r="CP77" s="493"/>
      <c r="CQ77" s="493"/>
      <c r="CR77" s="493"/>
      <c r="CS77" s="493"/>
      <c r="CT77" s="493"/>
      <c r="CU77" s="493"/>
      <c r="CV77" s="493"/>
      <c r="CW77" s="493"/>
      <c r="CX77" s="493"/>
      <c r="CY77" s="493"/>
      <c r="CZ77" s="493"/>
      <c r="DA77" s="493"/>
      <c r="DB77" s="493"/>
      <c r="DC77" s="493"/>
      <c r="DD77" s="493"/>
      <c r="DE77" s="493"/>
      <c r="DF77" s="493"/>
      <c r="DG77" s="493"/>
      <c r="DH77" s="493"/>
      <c r="DI77" s="493"/>
      <c r="DJ77" s="493"/>
      <c r="DK77" s="493"/>
      <c r="DL77" s="493"/>
      <c r="DM77" s="493"/>
      <c r="DN77" s="493"/>
      <c r="DO77" s="493"/>
      <c r="DP77" s="493"/>
      <c r="DQ77" s="493"/>
      <c r="DR77" s="493"/>
      <c r="DS77" s="493"/>
      <c r="DT77" s="493"/>
      <c r="DU77" s="493"/>
      <c r="DV77" s="493"/>
      <c r="DW77" s="493"/>
      <c r="DX77" s="493"/>
      <c r="DY77" s="493"/>
      <c r="DZ77" s="493"/>
      <c r="EA77" s="493"/>
      <c r="EB77" s="493"/>
      <c r="EC77" s="493"/>
      <c r="ED77" s="493"/>
      <c r="EE77" s="493"/>
      <c r="EF77" s="493"/>
      <c r="EG77" s="493"/>
      <c r="EH77" s="493"/>
      <c r="EI77" s="493"/>
      <c r="EJ77" s="493"/>
      <c r="EK77" s="493"/>
      <c r="EL77" s="493"/>
      <c r="EM77" s="493"/>
      <c r="EN77" s="493"/>
      <c r="EO77" s="493"/>
      <c r="EP77" s="493"/>
      <c r="EQ77" s="493"/>
      <c r="ER77" s="493"/>
      <c r="ES77" s="493"/>
      <c r="ET77" s="493"/>
      <c r="EU77" s="493"/>
      <c r="EV77" s="493"/>
      <c r="EW77" s="493"/>
      <c r="EX77" s="493"/>
      <c r="EY77" s="493"/>
      <c r="EZ77" s="493"/>
      <c r="FA77" s="493"/>
      <c r="FB77" s="493"/>
      <c r="FC77" s="493"/>
      <c r="FD77" s="493"/>
      <c r="FE77" s="493"/>
      <c r="FF77" s="493"/>
      <c r="FG77" s="493"/>
      <c r="FH77" s="493"/>
      <c r="FI77" s="493"/>
      <c r="FJ77" s="493"/>
      <c r="FK77" s="493"/>
      <c r="FL77" s="493"/>
      <c r="FM77" s="493"/>
      <c r="FN77" s="493"/>
      <c r="FO77" s="493"/>
      <c r="FP77" s="493"/>
      <c r="FQ77" s="493"/>
      <c r="FR77" s="493"/>
      <c r="FS77" s="493"/>
      <c r="FT77" s="493"/>
      <c r="FU77" s="493"/>
      <c r="FV77" s="493"/>
      <c r="FW77" s="493"/>
      <c r="FX77" s="493"/>
      <c r="FY77" s="493"/>
      <c r="FZ77" s="493"/>
      <c r="GA77" s="493"/>
      <c r="GB77" s="493"/>
      <c r="GC77" s="493"/>
      <c r="GD77" s="493"/>
      <c r="GE77" s="493"/>
      <c r="GF77" s="493"/>
      <c r="GG77" s="493"/>
      <c r="GH77" s="493"/>
      <c r="GI77" s="493"/>
      <c r="GJ77" s="493"/>
      <c r="GK77" s="493"/>
      <c r="GL77" s="493"/>
      <c r="GM77" s="493"/>
      <c r="GN77" s="493"/>
      <c r="GO77" s="493"/>
      <c r="GP77" s="493"/>
      <c r="GQ77" s="493"/>
      <c r="GR77" s="493"/>
      <c r="GS77" s="493"/>
      <c r="GT77" s="493"/>
      <c r="GU77" s="493"/>
      <c r="GV77" s="493"/>
      <c r="GW77" s="493"/>
      <c r="GX77" s="493"/>
      <c r="GY77" s="493"/>
      <c r="GZ77" s="493"/>
      <c r="HA77" s="493"/>
      <c r="HB77" s="493"/>
      <c r="HC77" s="493"/>
      <c r="HD77" s="493"/>
      <c r="HE77" s="493"/>
      <c r="HF77" s="493"/>
      <c r="HG77" s="493"/>
      <c r="HH77" s="493"/>
      <c r="HI77" s="493"/>
      <c r="HJ77" s="493"/>
      <c r="HK77" s="493"/>
      <c r="HL77" s="493"/>
      <c r="HM77" s="493"/>
      <c r="HN77" s="493"/>
      <c r="HO77" s="493"/>
      <c r="HP77" s="493"/>
      <c r="HQ77" s="493"/>
      <c r="HR77" s="493"/>
      <c r="HS77" s="493"/>
      <c r="HT77" s="493"/>
      <c r="HU77" s="493"/>
      <c r="HV77" s="493"/>
      <c r="HW77" s="493"/>
      <c r="HX77" s="493"/>
      <c r="HY77" s="493"/>
      <c r="HZ77" s="493"/>
      <c r="IA77" s="493"/>
      <c r="IB77" s="493"/>
      <c r="IC77" s="493"/>
      <c r="ID77" s="493"/>
      <c r="IE77" s="493"/>
      <c r="IF77" s="493"/>
      <c r="IG77" s="493"/>
      <c r="IH77" s="493"/>
      <c r="II77" s="493"/>
      <c r="IJ77" s="493"/>
      <c r="IK77" s="493"/>
      <c r="IL77" s="493"/>
      <c r="IM77" s="493"/>
      <c r="IN77" s="493"/>
      <c r="IO77" s="493"/>
      <c r="IP77" s="493"/>
      <c r="IQ77" s="493"/>
      <c r="IR77" s="493"/>
      <c r="IS77" s="493"/>
      <c r="IT77" s="493"/>
      <c r="IU77" s="493"/>
    </row>
    <row r="78" spans="1:255" s="20" customFormat="1" ht="15.95" customHeight="1" x14ac:dyDescent="0.2">
      <c r="A78" s="488" t="s">
        <v>124</v>
      </c>
      <c r="B78" s="488"/>
      <c r="C78" s="488"/>
      <c r="D78" s="488"/>
      <c r="E78" s="488"/>
      <c r="F78" s="488"/>
      <c r="G78" s="488"/>
      <c r="H78" s="488"/>
      <c r="I78" s="365" t="s">
        <v>125</v>
      </c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365"/>
      <c r="AA78" s="365"/>
      <c r="AB78" s="365"/>
      <c r="AC78" s="365"/>
      <c r="AD78" s="365"/>
      <c r="AE78" s="365"/>
      <c r="AF78" s="365"/>
      <c r="AG78" s="365"/>
      <c r="AH78" s="365"/>
      <c r="AI78" s="365"/>
      <c r="AJ78" s="365"/>
      <c r="AK78" s="365"/>
      <c r="AL78" s="365"/>
      <c r="AM78" s="365"/>
      <c r="AN78" s="365"/>
      <c r="AO78" s="365"/>
      <c r="AP78" s="365"/>
      <c r="AQ78" s="365"/>
      <c r="AR78" s="365"/>
      <c r="AS78" s="365"/>
      <c r="AT78" s="365"/>
      <c r="AU78" s="365"/>
      <c r="AV78" s="365"/>
      <c r="AW78" s="365"/>
      <c r="AX78" s="365"/>
      <c r="AY78" s="365"/>
      <c r="AZ78" s="365"/>
      <c r="BA78" s="365"/>
      <c r="BB78" s="365"/>
      <c r="BC78" s="365"/>
      <c r="BD78" s="365"/>
      <c r="BE78" s="365"/>
      <c r="BF78" s="361" t="str">
        <f>CX78</f>
        <v>кол.договор рег.№ 1807/2017 от 13.12.2017г.</v>
      </c>
      <c r="BG78" s="361"/>
      <c r="BH78" s="361"/>
      <c r="BI78" s="361"/>
      <c r="BJ78" s="361"/>
      <c r="BK78" s="361"/>
      <c r="BL78" s="361"/>
      <c r="BM78" s="361"/>
      <c r="BN78" s="361"/>
      <c r="BO78" s="361"/>
      <c r="BP78" s="361"/>
      <c r="BQ78" s="361"/>
      <c r="BR78" s="361"/>
      <c r="BS78" s="361"/>
      <c r="BT78" s="361"/>
      <c r="BU78" s="361"/>
      <c r="BV78" s="361"/>
      <c r="BW78" s="361"/>
      <c r="BX78" s="361"/>
      <c r="BY78" s="361"/>
      <c r="BZ78" s="361"/>
      <c r="CA78" s="361"/>
      <c r="CB78" s="361" t="str">
        <f>EP78</f>
        <v>кол.договор рег.№ 1807/2017 от 13.12.2017г.</v>
      </c>
      <c r="CC78" s="361"/>
      <c r="CD78" s="361"/>
      <c r="CE78" s="361"/>
      <c r="CF78" s="361"/>
      <c r="CG78" s="361"/>
      <c r="CH78" s="361"/>
      <c r="CI78" s="361"/>
      <c r="CJ78" s="361"/>
      <c r="CK78" s="361"/>
      <c r="CL78" s="361"/>
      <c r="CM78" s="361"/>
      <c r="CN78" s="361"/>
      <c r="CO78" s="361"/>
      <c r="CP78" s="361"/>
      <c r="CQ78" s="361"/>
      <c r="CR78" s="361"/>
      <c r="CS78" s="361"/>
      <c r="CT78" s="361"/>
      <c r="CU78" s="361"/>
      <c r="CV78" s="361"/>
      <c r="CW78" s="361"/>
      <c r="CX78" s="361" t="str">
        <f>EP78</f>
        <v>кол.договор рег.№ 1807/2017 от 13.12.2017г.</v>
      </c>
      <c r="CY78" s="361"/>
      <c r="CZ78" s="361"/>
      <c r="DA78" s="361"/>
      <c r="DB78" s="361"/>
      <c r="DC78" s="361"/>
      <c r="DD78" s="361"/>
      <c r="DE78" s="361"/>
      <c r="DF78" s="361"/>
      <c r="DG78" s="361"/>
      <c r="DH78" s="361"/>
      <c r="DI78" s="361"/>
      <c r="DJ78" s="361"/>
      <c r="DK78" s="361"/>
      <c r="DL78" s="361"/>
      <c r="DM78" s="361"/>
      <c r="DN78" s="361"/>
      <c r="DO78" s="361"/>
      <c r="DP78" s="361"/>
      <c r="DQ78" s="361"/>
      <c r="DR78" s="361"/>
      <c r="DS78" s="361"/>
      <c r="DT78" s="361" t="str">
        <f>CX78</f>
        <v>кол.договор рег.№ 1807/2017 от 13.12.2017г.</v>
      </c>
      <c r="DU78" s="361"/>
      <c r="DV78" s="361"/>
      <c r="DW78" s="361"/>
      <c r="DX78" s="361"/>
      <c r="DY78" s="361"/>
      <c r="DZ78" s="361"/>
      <c r="EA78" s="361"/>
      <c r="EB78" s="361"/>
      <c r="EC78" s="361"/>
      <c r="ED78" s="361"/>
      <c r="EE78" s="361"/>
      <c r="EF78" s="361"/>
      <c r="EG78" s="361"/>
      <c r="EH78" s="361"/>
      <c r="EI78" s="361"/>
      <c r="EJ78" s="361"/>
      <c r="EK78" s="361"/>
      <c r="EL78" s="361"/>
      <c r="EM78" s="361"/>
      <c r="EN78" s="361"/>
      <c r="EO78" s="361"/>
      <c r="EP78" s="361" t="s">
        <v>126</v>
      </c>
      <c r="EQ78" s="361"/>
      <c r="ER78" s="361"/>
      <c r="ES78" s="361"/>
      <c r="ET78" s="361"/>
      <c r="EU78" s="361"/>
      <c r="EV78" s="361"/>
      <c r="EW78" s="361"/>
      <c r="EX78" s="361"/>
      <c r="EY78" s="361"/>
      <c r="EZ78" s="361"/>
      <c r="FA78" s="361"/>
      <c r="FB78" s="361"/>
      <c r="FC78" s="361"/>
      <c r="FD78" s="361"/>
      <c r="FE78" s="361"/>
      <c r="FF78" s="361"/>
      <c r="FG78" s="361"/>
      <c r="FH78" s="361"/>
      <c r="FI78" s="361"/>
      <c r="FJ78" s="361"/>
      <c r="FK78" s="361"/>
      <c r="FL78" s="384" t="s">
        <v>126</v>
      </c>
      <c r="FM78" s="384"/>
      <c r="FN78" s="384"/>
      <c r="FO78" s="384"/>
      <c r="FP78" s="384"/>
      <c r="FQ78" s="384"/>
      <c r="FR78" s="384"/>
      <c r="FS78" s="384"/>
      <c r="FT78" s="384"/>
      <c r="FU78" s="384"/>
      <c r="FV78" s="384"/>
      <c r="FW78" s="384"/>
      <c r="FX78" s="384"/>
      <c r="FY78" s="384"/>
      <c r="FZ78" s="384"/>
      <c r="GA78" s="384"/>
      <c r="GB78" s="384"/>
      <c r="GC78" s="384"/>
      <c r="GD78" s="384"/>
      <c r="GE78" s="384"/>
      <c r="GF78" s="384"/>
      <c r="GG78" s="384"/>
      <c r="GH78" s="384" t="s">
        <v>126</v>
      </c>
      <c r="GI78" s="384"/>
      <c r="GJ78" s="384"/>
      <c r="GK78" s="384"/>
      <c r="GL78" s="384"/>
      <c r="GM78" s="384"/>
      <c r="GN78" s="384"/>
      <c r="GO78" s="384"/>
      <c r="GP78" s="384"/>
      <c r="GQ78" s="384"/>
      <c r="GR78" s="384"/>
      <c r="GS78" s="384"/>
      <c r="GT78" s="384"/>
      <c r="GU78" s="384"/>
      <c r="GV78" s="384"/>
      <c r="GW78" s="384"/>
      <c r="GX78" s="384"/>
      <c r="GY78" s="384"/>
      <c r="GZ78" s="384"/>
      <c r="HA78" s="384"/>
      <c r="HB78" s="384"/>
      <c r="HC78" s="384"/>
      <c r="HD78" s="384" t="s">
        <v>126</v>
      </c>
      <c r="HE78" s="384"/>
      <c r="HF78" s="384"/>
      <c r="HG78" s="384"/>
      <c r="HH78" s="384"/>
      <c r="HI78" s="384"/>
      <c r="HJ78" s="384"/>
      <c r="HK78" s="384"/>
      <c r="HL78" s="384"/>
      <c r="HM78" s="384"/>
      <c r="HN78" s="384"/>
      <c r="HO78" s="384"/>
      <c r="HP78" s="384"/>
      <c r="HQ78" s="384"/>
      <c r="HR78" s="384"/>
      <c r="HS78" s="384"/>
      <c r="HT78" s="384"/>
      <c r="HU78" s="384"/>
      <c r="HV78" s="384"/>
      <c r="HW78" s="384"/>
      <c r="HX78" s="384"/>
      <c r="HY78" s="384"/>
      <c r="HZ78" s="384" t="s">
        <v>126</v>
      </c>
      <c r="IA78" s="384"/>
      <c r="IB78" s="384"/>
      <c r="IC78" s="384"/>
      <c r="ID78" s="384"/>
      <c r="IE78" s="384"/>
      <c r="IF78" s="384"/>
      <c r="IG78" s="384"/>
      <c r="IH78" s="384"/>
      <c r="II78" s="384"/>
      <c r="IJ78" s="384"/>
      <c r="IK78" s="384"/>
      <c r="IL78" s="384"/>
      <c r="IM78" s="384"/>
      <c r="IN78" s="384"/>
      <c r="IO78" s="384"/>
      <c r="IP78" s="384"/>
      <c r="IQ78" s="384"/>
      <c r="IR78" s="384"/>
      <c r="IS78" s="384"/>
      <c r="IT78" s="384"/>
      <c r="IU78" s="384"/>
    </row>
    <row r="79" spans="1:255" s="20" customFormat="1" x14ac:dyDescent="0.2">
      <c r="A79" s="488"/>
      <c r="B79" s="488"/>
      <c r="C79" s="488"/>
      <c r="D79" s="488"/>
      <c r="E79" s="488"/>
      <c r="F79" s="488"/>
      <c r="G79" s="488"/>
      <c r="H79" s="488"/>
      <c r="I79" s="365" t="s">
        <v>127</v>
      </c>
      <c r="J79" s="365"/>
      <c r="K79" s="365"/>
      <c r="L79" s="365"/>
      <c r="M79" s="365"/>
      <c r="N79" s="365"/>
      <c r="O79" s="365"/>
      <c r="P79" s="365"/>
      <c r="Q79" s="365"/>
      <c r="R79" s="365"/>
      <c r="S79" s="365"/>
      <c r="T79" s="365"/>
      <c r="U79" s="365"/>
      <c r="V79" s="365"/>
      <c r="W79" s="365"/>
      <c r="X79" s="365"/>
      <c r="Y79" s="365"/>
      <c r="Z79" s="365"/>
      <c r="AA79" s="365"/>
      <c r="AB79" s="365"/>
      <c r="AC79" s="365"/>
      <c r="AD79" s="365"/>
      <c r="AE79" s="365"/>
      <c r="AF79" s="365"/>
      <c r="AG79" s="365"/>
      <c r="AH79" s="365"/>
      <c r="AI79" s="365"/>
      <c r="AJ79" s="365"/>
      <c r="AK79" s="365"/>
      <c r="AL79" s="365"/>
      <c r="AM79" s="365"/>
      <c r="AN79" s="365"/>
      <c r="AO79" s="365"/>
      <c r="AP79" s="365"/>
      <c r="AQ79" s="365"/>
      <c r="AR79" s="365"/>
      <c r="AS79" s="365"/>
      <c r="AT79" s="365"/>
      <c r="AU79" s="365"/>
      <c r="AV79" s="365"/>
      <c r="AW79" s="365"/>
      <c r="AX79" s="365"/>
      <c r="AY79" s="365"/>
      <c r="AZ79" s="365"/>
      <c r="BA79" s="365"/>
      <c r="BB79" s="365"/>
      <c r="BC79" s="365"/>
      <c r="BD79" s="365"/>
      <c r="BE79" s="365"/>
      <c r="BF79" s="361"/>
      <c r="BG79" s="361"/>
      <c r="BH79" s="361"/>
      <c r="BI79" s="361"/>
      <c r="BJ79" s="361"/>
      <c r="BK79" s="361"/>
      <c r="BL79" s="361"/>
      <c r="BM79" s="361"/>
      <c r="BN79" s="361"/>
      <c r="BO79" s="361"/>
      <c r="BP79" s="361"/>
      <c r="BQ79" s="361"/>
      <c r="BR79" s="361"/>
      <c r="BS79" s="361"/>
      <c r="BT79" s="361"/>
      <c r="BU79" s="361"/>
      <c r="BV79" s="361"/>
      <c r="BW79" s="361"/>
      <c r="BX79" s="361"/>
      <c r="BY79" s="361"/>
      <c r="BZ79" s="361"/>
      <c r="CA79" s="361"/>
      <c r="CB79" s="361"/>
      <c r="CC79" s="361"/>
      <c r="CD79" s="361"/>
      <c r="CE79" s="361"/>
      <c r="CF79" s="361"/>
      <c r="CG79" s="361"/>
      <c r="CH79" s="361"/>
      <c r="CI79" s="361"/>
      <c r="CJ79" s="361"/>
      <c r="CK79" s="361"/>
      <c r="CL79" s="361"/>
      <c r="CM79" s="361"/>
      <c r="CN79" s="361"/>
      <c r="CO79" s="361"/>
      <c r="CP79" s="361"/>
      <c r="CQ79" s="361"/>
      <c r="CR79" s="361"/>
      <c r="CS79" s="361"/>
      <c r="CT79" s="361"/>
      <c r="CU79" s="361"/>
      <c r="CV79" s="361"/>
      <c r="CW79" s="361"/>
      <c r="CX79" s="361"/>
      <c r="CY79" s="361"/>
      <c r="CZ79" s="361"/>
      <c r="DA79" s="361"/>
      <c r="DB79" s="361"/>
      <c r="DC79" s="361"/>
      <c r="DD79" s="361"/>
      <c r="DE79" s="361"/>
      <c r="DF79" s="361"/>
      <c r="DG79" s="361"/>
      <c r="DH79" s="361"/>
      <c r="DI79" s="361"/>
      <c r="DJ79" s="361"/>
      <c r="DK79" s="361"/>
      <c r="DL79" s="361"/>
      <c r="DM79" s="361"/>
      <c r="DN79" s="361"/>
      <c r="DO79" s="361"/>
      <c r="DP79" s="361"/>
      <c r="DQ79" s="361"/>
      <c r="DR79" s="361"/>
      <c r="DS79" s="361"/>
      <c r="DT79" s="361"/>
      <c r="DU79" s="361"/>
      <c r="DV79" s="361"/>
      <c r="DW79" s="361"/>
      <c r="DX79" s="361"/>
      <c r="DY79" s="361"/>
      <c r="DZ79" s="361"/>
      <c r="EA79" s="361"/>
      <c r="EB79" s="361"/>
      <c r="EC79" s="361"/>
      <c r="ED79" s="361"/>
      <c r="EE79" s="361"/>
      <c r="EF79" s="361"/>
      <c r="EG79" s="361"/>
      <c r="EH79" s="361"/>
      <c r="EI79" s="361"/>
      <c r="EJ79" s="361"/>
      <c r="EK79" s="361"/>
      <c r="EL79" s="361"/>
      <c r="EM79" s="361"/>
      <c r="EN79" s="361"/>
      <c r="EO79" s="361"/>
      <c r="EP79" s="361"/>
      <c r="EQ79" s="361"/>
      <c r="ER79" s="361"/>
      <c r="ES79" s="361"/>
      <c r="ET79" s="361"/>
      <c r="EU79" s="361"/>
      <c r="EV79" s="361"/>
      <c r="EW79" s="361"/>
      <c r="EX79" s="361"/>
      <c r="EY79" s="361"/>
      <c r="EZ79" s="361"/>
      <c r="FA79" s="361"/>
      <c r="FB79" s="361"/>
      <c r="FC79" s="361"/>
      <c r="FD79" s="361"/>
      <c r="FE79" s="361"/>
      <c r="FF79" s="361"/>
      <c r="FG79" s="361"/>
      <c r="FH79" s="361"/>
      <c r="FI79" s="361"/>
      <c r="FJ79" s="361"/>
      <c r="FK79" s="361"/>
      <c r="FL79" s="384"/>
      <c r="FM79" s="384"/>
      <c r="FN79" s="384"/>
      <c r="FO79" s="384"/>
      <c r="FP79" s="384"/>
      <c r="FQ79" s="384"/>
      <c r="FR79" s="384"/>
      <c r="FS79" s="384"/>
      <c r="FT79" s="384"/>
      <c r="FU79" s="384"/>
      <c r="FV79" s="384"/>
      <c r="FW79" s="384"/>
      <c r="FX79" s="384"/>
      <c r="FY79" s="384"/>
      <c r="FZ79" s="384"/>
      <c r="GA79" s="384"/>
      <c r="GB79" s="384"/>
      <c r="GC79" s="384"/>
      <c r="GD79" s="384"/>
      <c r="GE79" s="384"/>
      <c r="GF79" s="384"/>
      <c r="GG79" s="384"/>
      <c r="GH79" s="384"/>
      <c r="GI79" s="384"/>
      <c r="GJ79" s="384"/>
      <c r="GK79" s="384"/>
      <c r="GL79" s="384"/>
      <c r="GM79" s="384"/>
      <c r="GN79" s="384"/>
      <c r="GO79" s="384"/>
      <c r="GP79" s="384"/>
      <c r="GQ79" s="384"/>
      <c r="GR79" s="384"/>
      <c r="GS79" s="384"/>
      <c r="GT79" s="384"/>
      <c r="GU79" s="384"/>
      <c r="GV79" s="384"/>
      <c r="GW79" s="384"/>
      <c r="GX79" s="384"/>
      <c r="GY79" s="384"/>
      <c r="GZ79" s="384"/>
      <c r="HA79" s="384"/>
      <c r="HB79" s="384"/>
      <c r="HC79" s="384"/>
      <c r="HD79" s="384"/>
      <c r="HE79" s="384"/>
      <c r="HF79" s="384"/>
      <c r="HG79" s="384"/>
      <c r="HH79" s="384"/>
      <c r="HI79" s="384"/>
      <c r="HJ79" s="384"/>
      <c r="HK79" s="384"/>
      <c r="HL79" s="384"/>
      <c r="HM79" s="384"/>
      <c r="HN79" s="384"/>
      <c r="HO79" s="384"/>
      <c r="HP79" s="384"/>
      <c r="HQ79" s="384"/>
      <c r="HR79" s="384"/>
      <c r="HS79" s="384"/>
      <c r="HT79" s="384"/>
      <c r="HU79" s="384"/>
      <c r="HV79" s="384"/>
      <c r="HW79" s="384"/>
      <c r="HX79" s="384"/>
      <c r="HY79" s="384"/>
      <c r="HZ79" s="384"/>
      <c r="IA79" s="384"/>
      <c r="IB79" s="384"/>
      <c r="IC79" s="384"/>
      <c r="ID79" s="384"/>
      <c r="IE79" s="384"/>
      <c r="IF79" s="384"/>
      <c r="IG79" s="384"/>
      <c r="IH79" s="384"/>
      <c r="II79" s="384"/>
      <c r="IJ79" s="384"/>
      <c r="IK79" s="384"/>
      <c r="IL79" s="384"/>
      <c r="IM79" s="384"/>
      <c r="IN79" s="384"/>
      <c r="IO79" s="384"/>
      <c r="IP79" s="384"/>
      <c r="IQ79" s="384"/>
      <c r="IR79" s="384"/>
      <c r="IS79" s="384"/>
      <c r="IT79" s="384"/>
      <c r="IU79" s="384"/>
    </row>
    <row r="80" spans="1:255" s="20" customFormat="1" x14ac:dyDescent="0.2">
      <c r="A80" s="488"/>
      <c r="B80" s="488"/>
      <c r="C80" s="488"/>
      <c r="D80" s="488"/>
      <c r="E80" s="488"/>
      <c r="F80" s="488"/>
      <c r="G80" s="488"/>
      <c r="H80" s="488"/>
      <c r="I80" s="365" t="s">
        <v>128</v>
      </c>
      <c r="J80" s="365"/>
      <c r="K80" s="365"/>
      <c r="L80" s="365"/>
      <c r="M80" s="365"/>
      <c r="N80" s="365"/>
      <c r="O80" s="365"/>
      <c r="P80" s="365"/>
      <c r="Q80" s="365"/>
      <c r="R80" s="365"/>
      <c r="S80" s="365"/>
      <c r="T80" s="365"/>
      <c r="U80" s="365"/>
      <c r="V80" s="365"/>
      <c r="W80" s="365"/>
      <c r="X80" s="365"/>
      <c r="Y80" s="365"/>
      <c r="Z80" s="365"/>
      <c r="AA80" s="365"/>
      <c r="AB80" s="365"/>
      <c r="AC80" s="365"/>
      <c r="AD80" s="365"/>
      <c r="AE80" s="365"/>
      <c r="AF80" s="365"/>
      <c r="AG80" s="365"/>
      <c r="AH80" s="365"/>
      <c r="AI80" s="365"/>
      <c r="AJ80" s="365"/>
      <c r="AK80" s="365"/>
      <c r="AL80" s="365"/>
      <c r="AM80" s="365"/>
      <c r="AN80" s="365"/>
      <c r="AO80" s="365"/>
      <c r="AP80" s="365"/>
      <c r="AQ80" s="365"/>
      <c r="AR80" s="365"/>
      <c r="AS80" s="365"/>
      <c r="AT80" s="365"/>
      <c r="AU80" s="365"/>
      <c r="AV80" s="365"/>
      <c r="AW80" s="365"/>
      <c r="AX80" s="365"/>
      <c r="AY80" s="365"/>
      <c r="AZ80" s="365"/>
      <c r="BA80" s="365"/>
      <c r="BB80" s="365"/>
      <c r="BC80" s="365"/>
      <c r="BD80" s="365"/>
      <c r="BE80" s="365"/>
      <c r="BF80" s="361"/>
      <c r="BG80" s="361"/>
      <c r="BH80" s="361"/>
      <c r="BI80" s="361"/>
      <c r="BJ80" s="361"/>
      <c r="BK80" s="361"/>
      <c r="BL80" s="361"/>
      <c r="BM80" s="361"/>
      <c r="BN80" s="361"/>
      <c r="BO80" s="361"/>
      <c r="BP80" s="361"/>
      <c r="BQ80" s="361"/>
      <c r="BR80" s="361"/>
      <c r="BS80" s="361"/>
      <c r="BT80" s="361"/>
      <c r="BU80" s="361"/>
      <c r="BV80" s="361"/>
      <c r="BW80" s="361"/>
      <c r="BX80" s="361"/>
      <c r="BY80" s="361"/>
      <c r="BZ80" s="361"/>
      <c r="CA80" s="361"/>
      <c r="CB80" s="361"/>
      <c r="CC80" s="361"/>
      <c r="CD80" s="361"/>
      <c r="CE80" s="361"/>
      <c r="CF80" s="361"/>
      <c r="CG80" s="361"/>
      <c r="CH80" s="361"/>
      <c r="CI80" s="361"/>
      <c r="CJ80" s="361"/>
      <c r="CK80" s="361"/>
      <c r="CL80" s="361"/>
      <c r="CM80" s="361"/>
      <c r="CN80" s="361"/>
      <c r="CO80" s="361"/>
      <c r="CP80" s="361"/>
      <c r="CQ80" s="361"/>
      <c r="CR80" s="361"/>
      <c r="CS80" s="361"/>
      <c r="CT80" s="361"/>
      <c r="CU80" s="361"/>
      <c r="CV80" s="361"/>
      <c r="CW80" s="361"/>
      <c r="CX80" s="361"/>
      <c r="CY80" s="361"/>
      <c r="CZ80" s="361"/>
      <c r="DA80" s="361"/>
      <c r="DB80" s="361"/>
      <c r="DC80" s="361"/>
      <c r="DD80" s="361"/>
      <c r="DE80" s="361"/>
      <c r="DF80" s="361"/>
      <c r="DG80" s="361"/>
      <c r="DH80" s="361"/>
      <c r="DI80" s="361"/>
      <c r="DJ80" s="361"/>
      <c r="DK80" s="361"/>
      <c r="DL80" s="361"/>
      <c r="DM80" s="361"/>
      <c r="DN80" s="361"/>
      <c r="DO80" s="361"/>
      <c r="DP80" s="361"/>
      <c r="DQ80" s="361"/>
      <c r="DR80" s="361"/>
      <c r="DS80" s="361"/>
      <c r="DT80" s="361"/>
      <c r="DU80" s="361"/>
      <c r="DV80" s="361"/>
      <c r="DW80" s="361"/>
      <c r="DX80" s="361"/>
      <c r="DY80" s="361"/>
      <c r="DZ80" s="361"/>
      <c r="EA80" s="361"/>
      <c r="EB80" s="361"/>
      <c r="EC80" s="361"/>
      <c r="ED80" s="361"/>
      <c r="EE80" s="361"/>
      <c r="EF80" s="361"/>
      <c r="EG80" s="361"/>
      <c r="EH80" s="361"/>
      <c r="EI80" s="361"/>
      <c r="EJ80" s="361"/>
      <c r="EK80" s="361"/>
      <c r="EL80" s="361"/>
      <c r="EM80" s="361"/>
      <c r="EN80" s="361"/>
      <c r="EO80" s="361"/>
      <c r="EP80" s="361"/>
      <c r="EQ80" s="361"/>
      <c r="ER80" s="361"/>
      <c r="ES80" s="361"/>
      <c r="ET80" s="361"/>
      <c r="EU80" s="361"/>
      <c r="EV80" s="361"/>
      <c r="EW80" s="361"/>
      <c r="EX80" s="361"/>
      <c r="EY80" s="361"/>
      <c r="EZ80" s="361"/>
      <c r="FA80" s="361"/>
      <c r="FB80" s="361"/>
      <c r="FC80" s="361"/>
      <c r="FD80" s="361"/>
      <c r="FE80" s="361"/>
      <c r="FF80" s="361"/>
      <c r="FG80" s="361"/>
      <c r="FH80" s="361"/>
      <c r="FI80" s="361"/>
      <c r="FJ80" s="361"/>
      <c r="FK80" s="361"/>
      <c r="FL80" s="384"/>
      <c r="FM80" s="384"/>
      <c r="FN80" s="384"/>
      <c r="FO80" s="384"/>
      <c r="FP80" s="384"/>
      <c r="FQ80" s="384"/>
      <c r="FR80" s="384"/>
      <c r="FS80" s="384"/>
      <c r="FT80" s="384"/>
      <c r="FU80" s="384"/>
      <c r="FV80" s="384"/>
      <c r="FW80" s="384"/>
      <c r="FX80" s="384"/>
      <c r="FY80" s="384"/>
      <c r="FZ80" s="384"/>
      <c r="GA80" s="384"/>
      <c r="GB80" s="384"/>
      <c r="GC80" s="384"/>
      <c r="GD80" s="384"/>
      <c r="GE80" s="384"/>
      <c r="GF80" s="384"/>
      <c r="GG80" s="384"/>
      <c r="GH80" s="384"/>
      <c r="GI80" s="384"/>
      <c r="GJ80" s="384"/>
      <c r="GK80" s="384"/>
      <c r="GL80" s="384"/>
      <c r="GM80" s="384"/>
      <c r="GN80" s="384"/>
      <c r="GO80" s="384"/>
      <c r="GP80" s="384"/>
      <c r="GQ80" s="384"/>
      <c r="GR80" s="384"/>
      <c r="GS80" s="384"/>
      <c r="GT80" s="384"/>
      <c r="GU80" s="384"/>
      <c r="GV80" s="384"/>
      <c r="GW80" s="384"/>
      <c r="GX80" s="384"/>
      <c r="GY80" s="384"/>
      <c r="GZ80" s="384"/>
      <c r="HA80" s="384"/>
      <c r="HB80" s="384"/>
      <c r="HC80" s="384"/>
      <c r="HD80" s="384"/>
      <c r="HE80" s="384"/>
      <c r="HF80" s="384"/>
      <c r="HG80" s="384"/>
      <c r="HH80" s="384"/>
      <c r="HI80" s="384"/>
      <c r="HJ80" s="384"/>
      <c r="HK80" s="384"/>
      <c r="HL80" s="384"/>
      <c r="HM80" s="384"/>
      <c r="HN80" s="384"/>
      <c r="HO80" s="384"/>
      <c r="HP80" s="384"/>
      <c r="HQ80" s="384"/>
      <c r="HR80" s="384"/>
      <c r="HS80" s="384"/>
      <c r="HT80" s="384"/>
      <c r="HU80" s="384"/>
      <c r="HV80" s="384"/>
      <c r="HW80" s="384"/>
      <c r="HX80" s="384"/>
      <c r="HY80" s="384"/>
      <c r="HZ80" s="384"/>
      <c r="IA80" s="384"/>
      <c r="IB80" s="384"/>
      <c r="IC80" s="384"/>
      <c r="ID80" s="384"/>
      <c r="IE80" s="384"/>
      <c r="IF80" s="384"/>
      <c r="IG80" s="384"/>
      <c r="IH80" s="384"/>
      <c r="II80" s="384"/>
      <c r="IJ80" s="384"/>
      <c r="IK80" s="384"/>
      <c r="IL80" s="384"/>
      <c r="IM80" s="384"/>
      <c r="IN80" s="384"/>
      <c r="IO80" s="384"/>
      <c r="IP80" s="384"/>
      <c r="IQ80" s="384"/>
      <c r="IR80" s="384"/>
      <c r="IS80" s="384"/>
      <c r="IT80" s="384"/>
      <c r="IU80" s="384"/>
    </row>
    <row r="81" spans="1:255" s="20" customFormat="1" x14ac:dyDescent="0.2">
      <c r="A81" s="488" t="s">
        <v>129</v>
      </c>
      <c r="B81" s="488"/>
      <c r="C81" s="488"/>
      <c r="D81" s="488"/>
      <c r="E81" s="488"/>
      <c r="F81" s="488"/>
      <c r="G81" s="488"/>
      <c r="H81" s="488"/>
      <c r="I81" s="365" t="s">
        <v>130</v>
      </c>
      <c r="J81" s="365"/>
      <c r="K81" s="365"/>
      <c r="L81" s="365"/>
      <c r="M81" s="365"/>
      <c r="N81" s="365"/>
      <c r="O81" s="365"/>
      <c r="P81" s="365"/>
      <c r="Q81" s="365"/>
      <c r="R81" s="365"/>
      <c r="S81" s="365"/>
      <c r="T81" s="365"/>
      <c r="U81" s="365"/>
      <c r="V81" s="365"/>
      <c r="W81" s="365"/>
      <c r="X81" s="365"/>
      <c r="Y81" s="365"/>
      <c r="Z81" s="365"/>
      <c r="AA81" s="365"/>
      <c r="AB81" s="365"/>
      <c r="AC81" s="365"/>
      <c r="AD81" s="365"/>
      <c r="AE81" s="365"/>
      <c r="AF81" s="365"/>
      <c r="AG81" s="365"/>
      <c r="AH81" s="365"/>
      <c r="AI81" s="365"/>
      <c r="AJ81" s="365"/>
      <c r="AK81" s="365"/>
      <c r="AL81" s="365"/>
      <c r="AM81" s="365"/>
      <c r="AN81" s="365"/>
      <c r="AO81" s="365"/>
      <c r="AP81" s="488" t="s">
        <v>27</v>
      </c>
      <c r="AQ81" s="488"/>
      <c r="AR81" s="488"/>
      <c r="AS81" s="488"/>
      <c r="AT81" s="488"/>
      <c r="AU81" s="488"/>
      <c r="AV81" s="488"/>
      <c r="AW81" s="488"/>
      <c r="AX81" s="488"/>
      <c r="AY81" s="488"/>
      <c r="AZ81" s="488"/>
      <c r="BA81" s="488"/>
      <c r="BB81" s="488"/>
      <c r="BC81" s="488"/>
      <c r="BD81" s="488"/>
      <c r="BE81" s="488"/>
      <c r="BF81" s="362">
        <f>CX81</f>
        <v>10</v>
      </c>
      <c r="BG81" s="362"/>
      <c r="BH81" s="362"/>
      <c r="BI81" s="362"/>
      <c r="BJ81" s="362"/>
      <c r="BK81" s="362"/>
      <c r="BL81" s="362"/>
      <c r="BM81" s="362"/>
      <c r="BN81" s="362"/>
      <c r="BO81" s="362"/>
      <c r="BP81" s="362"/>
      <c r="BQ81" s="362"/>
      <c r="BR81" s="362"/>
      <c r="BS81" s="362"/>
      <c r="BT81" s="362"/>
      <c r="BU81" s="362"/>
      <c r="BV81" s="362"/>
      <c r="BW81" s="362"/>
      <c r="BX81" s="362"/>
      <c r="BY81" s="362"/>
      <c r="BZ81" s="362"/>
      <c r="CA81" s="362"/>
      <c r="CB81" s="362">
        <f>EP81</f>
        <v>10</v>
      </c>
      <c r="CC81" s="362"/>
      <c r="CD81" s="362"/>
      <c r="CE81" s="362"/>
      <c r="CF81" s="362"/>
      <c r="CG81" s="362"/>
      <c r="CH81" s="362"/>
      <c r="CI81" s="362"/>
      <c r="CJ81" s="362"/>
      <c r="CK81" s="362"/>
      <c r="CL81" s="362"/>
      <c r="CM81" s="362"/>
      <c r="CN81" s="362"/>
      <c r="CO81" s="362"/>
      <c r="CP81" s="362"/>
      <c r="CQ81" s="362"/>
      <c r="CR81" s="362"/>
      <c r="CS81" s="362"/>
      <c r="CT81" s="362"/>
      <c r="CU81" s="362"/>
      <c r="CV81" s="362"/>
      <c r="CW81" s="362"/>
      <c r="CX81" s="362">
        <f>EP81</f>
        <v>10</v>
      </c>
      <c r="CY81" s="362"/>
      <c r="CZ81" s="362"/>
      <c r="DA81" s="362"/>
      <c r="DB81" s="362"/>
      <c r="DC81" s="362"/>
      <c r="DD81" s="362"/>
      <c r="DE81" s="362"/>
      <c r="DF81" s="362"/>
      <c r="DG81" s="362"/>
      <c r="DH81" s="362"/>
      <c r="DI81" s="362"/>
      <c r="DJ81" s="362"/>
      <c r="DK81" s="362"/>
      <c r="DL81" s="362"/>
      <c r="DM81" s="362"/>
      <c r="DN81" s="362"/>
      <c r="DO81" s="362"/>
      <c r="DP81" s="362"/>
      <c r="DQ81" s="362"/>
      <c r="DR81" s="362"/>
      <c r="DS81" s="362"/>
      <c r="DT81" s="362">
        <v>10</v>
      </c>
      <c r="DU81" s="362"/>
      <c r="DV81" s="362"/>
      <c r="DW81" s="362"/>
      <c r="DX81" s="362"/>
      <c r="DY81" s="362"/>
      <c r="DZ81" s="362"/>
      <c r="EA81" s="362"/>
      <c r="EB81" s="362"/>
      <c r="EC81" s="362"/>
      <c r="ED81" s="362"/>
      <c r="EE81" s="362"/>
      <c r="EF81" s="362"/>
      <c r="EG81" s="362"/>
      <c r="EH81" s="362"/>
      <c r="EI81" s="362"/>
      <c r="EJ81" s="362"/>
      <c r="EK81" s="362"/>
      <c r="EL81" s="362"/>
      <c r="EM81" s="362"/>
      <c r="EN81" s="362"/>
      <c r="EO81" s="362"/>
      <c r="EP81" s="362">
        <v>10</v>
      </c>
      <c r="EQ81" s="362"/>
      <c r="ER81" s="362"/>
      <c r="ES81" s="362"/>
      <c r="ET81" s="362"/>
      <c r="EU81" s="362"/>
      <c r="EV81" s="362"/>
      <c r="EW81" s="362"/>
      <c r="EX81" s="362"/>
      <c r="EY81" s="362"/>
      <c r="EZ81" s="362"/>
      <c r="FA81" s="362"/>
      <c r="FB81" s="362"/>
      <c r="FC81" s="362"/>
      <c r="FD81" s="362"/>
      <c r="FE81" s="362"/>
      <c r="FF81" s="362"/>
      <c r="FG81" s="362"/>
      <c r="FH81" s="362"/>
      <c r="FI81" s="362"/>
      <c r="FJ81" s="362"/>
      <c r="FK81" s="362"/>
      <c r="FL81" s="362">
        <f>EP81</f>
        <v>10</v>
      </c>
      <c r="FM81" s="362"/>
      <c r="FN81" s="362"/>
      <c r="FO81" s="362"/>
      <c r="FP81" s="362"/>
      <c r="FQ81" s="362"/>
      <c r="FR81" s="362"/>
      <c r="FS81" s="362"/>
      <c r="FT81" s="362"/>
      <c r="FU81" s="362"/>
      <c r="FV81" s="362"/>
      <c r="FW81" s="362"/>
      <c r="FX81" s="362"/>
      <c r="FY81" s="362"/>
      <c r="FZ81" s="362"/>
      <c r="GA81" s="362"/>
      <c r="GB81" s="362"/>
      <c r="GC81" s="362"/>
      <c r="GD81" s="362"/>
      <c r="GE81" s="362"/>
      <c r="GF81" s="362"/>
      <c r="GG81" s="362"/>
      <c r="GH81" s="362" t="e">
        <f>#REF!</f>
        <v>#REF!</v>
      </c>
      <c r="GI81" s="362"/>
      <c r="GJ81" s="362"/>
      <c r="GK81" s="362"/>
      <c r="GL81" s="362"/>
      <c r="GM81" s="362"/>
      <c r="GN81" s="362"/>
      <c r="GO81" s="362"/>
      <c r="GP81" s="362"/>
      <c r="GQ81" s="362"/>
      <c r="GR81" s="362"/>
      <c r="GS81" s="362"/>
      <c r="GT81" s="362"/>
      <c r="GU81" s="362"/>
      <c r="GV81" s="362"/>
      <c r="GW81" s="362"/>
      <c r="GX81" s="362"/>
      <c r="GY81" s="362"/>
      <c r="GZ81" s="362"/>
      <c r="HA81" s="362"/>
      <c r="HB81" s="362"/>
      <c r="HC81" s="362"/>
      <c r="HD81" s="362">
        <f>FL81</f>
        <v>10</v>
      </c>
      <c r="HE81" s="362"/>
      <c r="HF81" s="362"/>
      <c r="HG81" s="362"/>
      <c r="HH81" s="362"/>
      <c r="HI81" s="362"/>
      <c r="HJ81" s="362"/>
      <c r="HK81" s="362"/>
      <c r="HL81" s="362"/>
      <c r="HM81" s="362"/>
      <c r="HN81" s="362"/>
      <c r="HO81" s="362"/>
      <c r="HP81" s="362"/>
      <c r="HQ81" s="362"/>
      <c r="HR81" s="362"/>
      <c r="HS81" s="362"/>
      <c r="HT81" s="362"/>
      <c r="HU81" s="362"/>
      <c r="HV81" s="362"/>
      <c r="HW81" s="362"/>
      <c r="HX81" s="362"/>
      <c r="HY81" s="362"/>
      <c r="HZ81" s="362" t="e">
        <f>GH81</f>
        <v>#REF!</v>
      </c>
      <c r="IA81" s="362"/>
      <c r="IB81" s="362"/>
      <c r="IC81" s="362"/>
      <c r="ID81" s="362"/>
      <c r="IE81" s="362"/>
      <c r="IF81" s="362"/>
      <c r="IG81" s="362"/>
      <c r="IH81" s="362"/>
      <c r="II81" s="362"/>
      <c r="IJ81" s="362"/>
      <c r="IK81" s="362"/>
      <c r="IL81" s="362"/>
      <c r="IM81" s="362"/>
      <c r="IN81" s="362"/>
      <c r="IO81" s="362"/>
      <c r="IP81" s="362"/>
      <c r="IQ81" s="362"/>
      <c r="IR81" s="362"/>
      <c r="IS81" s="362"/>
      <c r="IT81" s="362"/>
      <c r="IU81" s="362"/>
    </row>
    <row r="82" spans="1:255" s="20" customFormat="1" x14ac:dyDescent="0.2">
      <c r="A82" s="488"/>
      <c r="B82" s="488"/>
      <c r="C82" s="488"/>
      <c r="D82" s="488"/>
      <c r="E82" s="488"/>
      <c r="F82" s="488"/>
      <c r="G82" s="488"/>
      <c r="H82" s="488"/>
      <c r="I82" s="365" t="s">
        <v>131</v>
      </c>
      <c r="J82" s="365"/>
      <c r="K82" s="365"/>
      <c r="L82" s="365"/>
      <c r="M82" s="365"/>
      <c r="N82" s="365"/>
      <c r="O82" s="365"/>
      <c r="P82" s="365"/>
      <c r="Q82" s="365"/>
      <c r="R82" s="365"/>
      <c r="S82" s="365"/>
      <c r="T82" s="365"/>
      <c r="U82" s="365"/>
      <c r="V82" s="365"/>
      <c r="W82" s="365"/>
      <c r="X82" s="365"/>
      <c r="Y82" s="365"/>
      <c r="Z82" s="365"/>
      <c r="AA82" s="365"/>
      <c r="AB82" s="365"/>
      <c r="AC82" s="365"/>
      <c r="AD82" s="365"/>
      <c r="AE82" s="365"/>
      <c r="AF82" s="365"/>
      <c r="AG82" s="365"/>
      <c r="AH82" s="365"/>
      <c r="AI82" s="365"/>
      <c r="AJ82" s="365"/>
      <c r="AK82" s="365"/>
      <c r="AL82" s="365"/>
      <c r="AM82" s="365"/>
      <c r="AN82" s="365"/>
      <c r="AO82" s="365"/>
      <c r="AP82" s="488"/>
      <c r="AQ82" s="488"/>
      <c r="AR82" s="488"/>
      <c r="AS82" s="488"/>
      <c r="AT82" s="488"/>
      <c r="AU82" s="488"/>
      <c r="AV82" s="488"/>
      <c r="AW82" s="488"/>
      <c r="AX82" s="488"/>
      <c r="AY82" s="488"/>
      <c r="AZ82" s="488"/>
      <c r="BA82" s="488"/>
      <c r="BB82" s="488"/>
      <c r="BC82" s="488"/>
      <c r="BD82" s="488"/>
      <c r="BE82" s="488"/>
      <c r="BF82" s="362"/>
      <c r="BG82" s="362"/>
      <c r="BH82" s="362"/>
      <c r="BI82" s="362"/>
      <c r="BJ82" s="362"/>
      <c r="BK82" s="362"/>
      <c r="BL82" s="362"/>
      <c r="BM82" s="362"/>
      <c r="BN82" s="362"/>
      <c r="BO82" s="362"/>
      <c r="BP82" s="362"/>
      <c r="BQ82" s="362"/>
      <c r="BR82" s="362"/>
      <c r="BS82" s="362"/>
      <c r="BT82" s="362"/>
      <c r="BU82" s="362"/>
      <c r="BV82" s="362"/>
      <c r="BW82" s="362"/>
      <c r="BX82" s="362"/>
      <c r="BY82" s="362"/>
      <c r="BZ82" s="362"/>
      <c r="CA82" s="362"/>
      <c r="CB82" s="362"/>
      <c r="CC82" s="362"/>
      <c r="CD82" s="362"/>
      <c r="CE82" s="362"/>
      <c r="CF82" s="362"/>
      <c r="CG82" s="362"/>
      <c r="CH82" s="362"/>
      <c r="CI82" s="362"/>
      <c r="CJ82" s="362"/>
      <c r="CK82" s="362"/>
      <c r="CL82" s="362"/>
      <c r="CM82" s="362"/>
      <c r="CN82" s="362"/>
      <c r="CO82" s="362"/>
      <c r="CP82" s="362"/>
      <c r="CQ82" s="362"/>
      <c r="CR82" s="362"/>
      <c r="CS82" s="362"/>
      <c r="CT82" s="362"/>
      <c r="CU82" s="362"/>
      <c r="CV82" s="362"/>
      <c r="CW82" s="362"/>
      <c r="CX82" s="362"/>
      <c r="CY82" s="362"/>
      <c r="CZ82" s="362"/>
      <c r="DA82" s="362"/>
      <c r="DB82" s="362"/>
      <c r="DC82" s="362"/>
      <c r="DD82" s="362"/>
      <c r="DE82" s="362"/>
      <c r="DF82" s="362"/>
      <c r="DG82" s="362"/>
      <c r="DH82" s="362"/>
      <c r="DI82" s="362"/>
      <c r="DJ82" s="362"/>
      <c r="DK82" s="362"/>
      <c r="DL82" s="362"/>
      <c r="DM82" s="362"/>
      <c r="DN82" s="362"/>
      <c r="DO82" s="362"/>
      <c r="DP82" s="362"/>
      <c r="DQ82" s="362"/>
      <c r="DR82" s="362"/>
      <c r="DS82" s="362"/>
      <c r="DT82" s="362"/>
      <c r="DU82" s="362"/>
      <c r="DV82" s="362"/>
      <c r="DW82" s="362"/>
      <c r="DX82" s="362"/>
      <c r="DY82" s="362"/>
      <c r="DZ82" s="362"/>
      <c r="EA82" s="362"/>
      <c r="EB82" s="362"/>
      <c r="EC82" s="362"/>
      <c r="ED82" s="362"/>
      <c r="EE82" s="362"/>
      <c r="EF82" s="362"/>
      <c r="EG82" s="362"/>
      <c r="EH82" s="362"/>
      <c r="EI82" s="362"/>
      <c r="EJ82" s="362"/>
      <c r="EK82" s="362"/>
      <c r="EL82" s="362"/>
      <c r="EM82" s="362"/>
      <c r="EN82" s="362"/>
      <c r="EO82" s="362"/>
      <c r="EP82" s="362"/>
      <c r="EQ82" s="362"/>
      <c r="ER82" s="362"/>
      <c r="ES82" s="362"/>
      <c r="ET82" s="362"/>
      <c r="EU82" s="362"/>
      <c r="EV82" s="362"/>
      <c r="EW82" s="362"/>
      <c r="EX82" s="362"/>
      <c r="EY82" s="362"/>
      <c r="EZ82" s="362"/>
      <c r="FA82" s="362"/>
      <c r="FB82" s="362"/>
      <c r="FC82" s="362"/>
      <c r="FD82" s="362"/>
      <c r="FE82" s="362"/>
      <c r="FF82" s="362"/>
      <c r="FG82" s="362"/>
      <c r="FH82" s="362"/>
      <c r="FI82" s="362"/>
      <c r="FJ82" s="362"/>
      <c r="FK82" s="362"/>
      <c r="FL82" s="362"/>
      <c r="FM82" s="362"/>
      <c r="FN82" s="362"/>
      <c r="FO82" s="362"/>
      <c r="FP82" s="362"/>
      <c r="FQ82" s="362"/>
      <c r="FR82" s="362"/>
      <c r="FS82" s="362"/>
      <c r="FT82" s="362"/>
      <c r="FU82" s="362"/>
      <c r="FV82" s="362"/>
      <c r="FW82" s="362"/>
      <c r="FX82" s="362"/>
      <c r="FY82" s="362"/>
      <c r="FZ82" s="362"/>
      <c r="GA82" s="362"/>
      <c r="GB82" s="362"/>
      <c r="GC82" s="362"/>
      <c r="GD82" s="362"/>
      <c r="GE82" s="362"/>
      <c r="GF82" s="362"/>
      <c r="GG82" s="362"/>
      <c r="GH82" s="362"/>
      <c r="GI82" s="362"/>
      <c r="GJ82" s="362"/>
      <c r="GK82" s="362"/>
      <c r="GL82" s="362"/>
      <c r="GM82" s="362"/>
      <c r="GN82" s="362"/>
      <c r="GO82" s="362"/>
      <c r="GP82" s="362"/>
      <c r="GQ82" s="362"/>
      <c r="GR82" s="362"/>
      <c r="GS82" s="362"/>
      <c r="GT82" s="362"/>
      <c r="GU82" s="362"/>
      <c r="GV82" s="362"/>
      <c r="GW82" s="362"/>
      <c r="GX82" s="362"/>
      <c r="GY82" s="362"/>
      <c r="GZ82" s="362"/>
      <c r="HA82" s="362"/>
      <c r="HB82" s="362"/>
      <c r="HC82" s="362"/>
      <c r="HD82" s="362"/>
      <c r="HE82" s="362"/>
      <c r="HF82" s="362"/>
      <c r="HG82" s="362"/>
      <c r="HH82" s="362"/>
      <c r="HI82" s="362"/>
      <c r="HJ82" s="362"/>
      <c r="HK82" s="362"/>
      <c r="HL82" s="362"/>
      <c r="HM82" s="362"/>
      <c r="HN82" s="362"/>
      <c r="HO82" s="362"/>
      <c r="HP82" s="362"/>
      <c r="HQ82" s="362"/>
      <c r="HR82" s="362"/>
      <c r="HS82" s="362"/>
      <c r="HT82" s="362"/>
      <c r="HU82" s="362"/>
      <c r="HV82" s="362"/>
      <c r="HW82" s="362"/>
      <c r="HX82" s="362"/>
      <c r="HY82" s="362"/>
      <c r="HZ82" s="362"/>
      <c r="IA82" s="362"/>
      <c r="IB82" s="362"/>
      <c r="IC82" s="362"/>
      <c r="ID82" s="362"/>
      <c r="IE82" s="362"/>
      <c r="IF82" s="362"/>
      <c r="IG82" s="362"/>
      <c r="IH82" s="362"/>
      <c r="II82" s="362"/>
      <c r="IJ82" s="362"/>
      <c r="IK82" s="362"/>
      <c r="IL82" s="362"/>
      <c r="IM82" s="362"/>
      <c r="IN82" s="362"/>
      <c r="IO82" s="362"/>
      <c r="IP82" s="362"/>
      <c r="IQ82" s="362"/>
      <c r="IR82" s="362"/>
      <c r="IS82" s="362"/>
      <c r="IT82" s="362"/>
      <c r="IU82" s="362"/>
    </row>
    <row r="83" spans="1:255" s="20" customFormat="1" x14ac:dyDescent="0.2">
      <c r="A83" s="488" t="s">
        <v>132</v>
      </c>
      <c r="B83" s="488"/>
      <c r="C83" s="488"/>
      <c r="D83" s="488"/>
      <c r="E83" s="488"/>
      <c r="F83" s="488"/>
      <c r="G83" s="488"/>
      <c r="H83" s="488"/>
      <c r="I83" s="365" t="s">
        <v>133</v>
      </c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65"/>
      <c r="V83" s="365"/>
      <c r="W83" s="365"/>
      <c r="X83" s="365"/>
      <c r="Y83" s="365"/>
      <c r="Z83" s="365"/>
      <c r="AA83" s="365"/>
      <c r="AB83" s="365"/>
      <c r="AC83" s="365"/>
      <c r="AD83" s="365"/>
      <c r="AE83" s="365"/>
      <c r="AF83" s="365"/>
      <c r="AG83" s="365"/>
      <c r="AH83" s="365"/>
      <c r="AI83" s="365"/>
      <c r="AJ83" s="365"/>
      <c r="AK83" s="365"/>
      <c r="AL83" s="365"/>
      <c r="AM83" s="365"/>
      <c r="AN83" s="365"/>
      <c r="AO83" s="365"/>
      <c r="AP83" s="488" t="s">
        <v>27</v>
      </c>
      <c r="AQ83" s="488"/>
      <c r="AR83" s="488"/>
      <c r="AS83" s="488"/>
      <c r="AT83" s="488"/>
      <c r="AU83" s="488"/>
      <c r="AV83" s="488"/>
      <c r="AW83" s="488"/>
      <c r="AX83" s="488"/>
      <c r="AY83" s="488"/>
      <c r="AZ83" s="488"/>
      <c r="BA83" s="488"/>
      <c r="BB83" s="488"/>
      <c r="BC83" s="488"/>
      <c r="BD83" s="488"/>
      <c r="BE83" s="488"/>
      <c r="BF83" s="362">
        <v>-2116</v>
      </c>
      <c r="BG83" s="362"/>
      <c r="BH83" s="362"/>
      <c r="BI83" s="362"/>
      <c r="BJ83" s="362"/>
      <c r="BK83" s="362"/>
      <c r="BL83" s="362"/>
      <c r="BM83" s="362"/>
      <c r="BN83" s="362"/>
      <c r="BO83" s="362"/>
      <c r="BP83" s="362"/>
      <c r="BQ83" s="362"/>
      <c r="BR83" s="362"/>
      <c r="BS83" s="362"/>
      <c r="BT83" s="362"/>
      <c r="BU83" s="362"/>
      <c r="BV83" s="362"/>
      <c r="BW83" s="362"/>
      <c r="BX83" s="362"/>
      <c r="BY83" s="362"/>
      <c r="BZ83" s="362"/>
      <c r="CA83" s="362"/>
      <c r="CB83" s="362">
        <v>-4921.74</v>
      </c>
      <c r="CC83" s="362"/>
      <c r="CD83" s="362"/>
      <c r="CE83" s="362"/>
      <c r="CF83" s="362"/>
      <c r="CG83" s="362"/>
      <c r="CH83" s="362"/>
      <c r="CI83" s="362"/>
      <c r="CJ83" s="362"/>
      <c r="CK83" s="362"/>
      <c r="CL83" s="362"/>
      <c r="CM83" s="362"/>
      <c r="CN83" s="362"/>
      <c r="CO83" s="362"/>
      <c r="CP83" s="362"/>
      <c r="CQ83" s="362"/>
      <c r="CR83" s="362"/>
      <c r="CS83" s="362"/>
      <c r="CT83" s="362"/>
      <c r="CU83" s="362"/>
      <c r="CV83" s="362"/>
      <c r="CW83" s="362"/>
      <c r="CX83" s="363"/>
      <c r="CY83" s="363"/>
      <c r="CZ83" s="363"/>
      <c r="DA83" s="363"/>
      <c r="DB83" s="363"/>
      <c r="DC83" s="363"/>
      <c r="DD83" s="363"/>
      <c r="DE83" s="363"/>
      <c r="DF83" s="363"/>
      <c r="DG83" s="363"/>
      <c r="DH83" s="363"/>
      <c r="DI83" s="363"/>
      <c r="DJ83" s="363"/>
      <c r="DK83" s="363"/>
      <c r="DL83" s="363"/>
      <c r="DM83" s="363"/>
      <c r="DN83" s="363"/>
      <c r="DO83" s="363"/>
      <c r="DP83" s="363"/>
      <c r="DQ83" s="363"/>
      <c r="DR83" s="363"/>
      <c r="DS83" s="363"/>
      <c r="DT83" s="363"/>
      <c r="DU83" s="363"/>
      <c r="DV83" s="363"/>
      <c r="DW83" s="363"/>
      <c r="DX83" s="363"/>
      <c r="DY83" s="363"/>
      <c r="DZ83" s="363"/>
      <c r="EA83" s="363"/>
      <c r="EB83" s="363"/>
      <c r="EC83" s="363"/>
      <c r="ED83" s="363"/>
      <c r="EE83" s="363"/>
      <c r="EF83" s="363"/>
      <c r="EG83" s="363"/>
      <c r="EH83" s="363"/>
      <c r="EI83" s="363"/>
      <c r="EJ83" s="363"/>
      <c r="EK83" s="363"/>
      <c r="EL83" s="363"/>
      <c r="EM83" s="363"/>
      <c r="EN83" s="363"/>
      <c r="EO83" s="363"/>
      <c r="EP83" s="362"/>
      <c r="EQ83" s="362"/>
      <c r="ER83" s="362"/>
      <c r="ES83" s="362"/>
      <c r="ET83" s="362"/>
      <c r="EU83" s="362"/>
      <c r="EV83" s="362"/>
      <c r="EW83" s="362"/>
      <c r="EX83" s="362"/>
      <c r="EY83" s="362"/>
      <c r="EZ83" s="362"/>
      <c r="FA83" s="362"/>
      <c r="FB83" s="362"/>
      <c r="FC83" s="362"/>
      <c r="FD83" s="362"/>
      <c r="FE83" s="362"/>
      <c r="FF83" s="362"/>
      <c r="FG83" s="362"/>
      <c r="FH83" s="362"/>
      <c r="FI83" s="362"/>
      <c r="FJ83" s="362"/>
      <c r="FK83" s="362"/>
      <c r="FL83" s="362"/>
      <c r="FM83" s="362"/>
      <c r="FN83" s="362"/>
      <c r="FO83" s="362"/>
      <c r="FP83" s="362"/>
      <c r="FQ83" s="362"/>
      <c r="FR83" s="362"/>
      <c r="FS83" s="362"/>
      <c r="FT83" s="362"/>
      <c r="FU83" s="362"/>
      <c r="FV83" s="362"/>
      <c r="FW83" s="362"/>
      <c r="FX83" s="362"/>
      <c r="FY83" s="362"/>
      <c r="FZ83" s="362"/>
      <c r="GA83" s="362"/>
      <c r="GB83" s="362"/>
      <c r="GC83" s="362"/>
      <c r="GD83" s="362"/>
      <c r="GE83" s="362"/>
      <c r="GF83" s="362"/>
      <c r="GG83" s="362"/>
      <c r="GH83" s="362"/>
      <c r="GI83" s="362"/>
      <c r="GJ83" s="362"/>
      <c r="GK83" s="362"/>
      <c r="GL83" s="362"/>
      <c r="GM83" s="362"/>
      <c r="GN83" s="362"/>
      <c r="GO83" s="362"/>
      <c r="GP83" s="362"/>
      <c r="GQ83" s="362"/>
      <c r="GR83" s="362"/>
      <c r="GS83" s="362"/>
      <c r="GT83" s="362"/>
      <c r="GU83" s="362"/>
      <c r="GV83" s="362"/>
      <c r="GW83" s="362"/>
      <c r="GX83" s="362"/>
      <c r="GY83" s="362"/>
      <c r="GZ83" s="362"/>
      <c r="HA83" s="362"/>
      <c r="HB83" s="362"/>
      <c r="HC83" s="362"/>
      <c r="HD83" s="362"/>
      <c r="HE83" s="362"/>
      <c r="HF83" s="362"/>
      <c r="HG83" s="362"/>
      <c r="HH83" s="362"/>
      <c r="HI83" s="362"/>
      <c r="HJ83" s="362"/>
      <c r="HK83" s="362"/>
      <c r="HL83" s="362"/>
      <c r="HM83" s="362"/>
      <c r="HN83" s="362"/>
      <c r="HO83" s="362"/>
      <c r="HP83" s="362"/>
      <c r="HQ83" s="362"/>
      <c r="HR83" s="362"/>
      <c r="HS83" s="362"/>
      <c r="HT83" s="362"/>
      <c r="HU83" s="362"/>
      <c r="HV83" s="362"/>
      <c r="HW83" s="362"/>
      <c r="HX83" s="362"/>
      <c r="HY83" s="362"/>
      <c r="HZ83" s="362"/>
      <c r="IA83" s="362"/>
      <c r="IB83" s="362"/>
      <c r="IC83" s="362"/>
      <c r="ID83" s="362"/>
      <c r="IE83" s="362"/>
      <c r="IF83" s="362"/>
      <c r="IG83" s="362"/>
      <c r="IH83" s="362"/>
      <c r="II83" s="362"/>
      <c r="IJ83" s="362"/>
      <c r="IK83" s="362"/>
      <c r="IL83" s="362"/>
      <c r="IM83" s="362"/>
      <c r="IN83" s="362"/>
      <c r="IO83" s="362"/>
      <c r="IP83" s="362"/>
      <c r="IQ83" s="362"/>
      <c r="IR83" s="362"/>
      <c r="IS83" s="362"/>
      <c r="IT83" s="362"/>
      <c r="IU83" s="362"/>
    </row>
    <row r="84" spans="1:255" s="20" customFormat="1" x14ac:dyDescent="0.2">
      <c r="A84" s="488"/>
      <c r="B84" s="488"/>
      <c r="C84" s="488"/>
      <c r="D84" s="488"/>
      <c r="E84" s="488"/>
      <c r="F84" s="488"/>
      <c r="G84" s="488"/>
      <c r="H84" s="488"/>
      <c r="I84" s="365" t="s">
        <v>134</v>
      </c>
      <c r="J84" s="365"/>
      <c r="K84" s="365"/>
      <c r="L84" s="365"/>
      <c r="M84" s="365"/>
      <c r="N84" s="365"/>
      <c r="O84" s="365"/>
      <c r="P84" s="365"/>
      <c r="Q84" s="365"/>
      <c r="R84" s="365"/>
      <c r="S84" s="365"/>
      <c r="T84" s="365"/>
      <c r="U84" s="365"/>
      <c r="V84" s="365"/>
      <c r="W84" s="365"/>
      <c r="X84" s="365"/>
      <c r="Y84" s="365"/>
      <c r="Z84" s="365"/>
      <c r="AA84" s="365"/>
      <c r="AB84" s="365"/>
      <c r="AC84" s="365"/>
      <c r="AD84" s="365"/>
      <c r="AE84" s="365"/>
      <c r="AF84" s="365"/>
      <c r="AG84" s="365"/>
      <c r="AH84" s="365"/>
      <c r="AI84" s="365"/>
      <c r="AJ84" s="365"/>
      <c r="AK84" s="365"/>
      <c r="AL84" s="365"/>
      <c r="AM84" s="365"/>
      <c r="AN84" s="365"/>
      <c r="AO84" s="365"/>
      <c r="AP84" s="488"/>
      <c r="AQ84" s="488"/>
      <c r="AR84" s="488"/>
      <c r="AS84" s="488"/>
      <c r="AT84" s="488"/>
      <c r="AU84" s="488"/>
      <c r="AV84" s="488"/>
      <c r="AW84" s="488"/>
      <c r="AX84" s="488"/>
      <c r="AY84" s="488"/>
      <c r="AZ84" s="488"/>
      <c r="BA84" s="488"/>
      <c r="BB84" s="488"/>
      <c r="BC84" s="488"/>
      <c r="BD84" s="488"/>
      <c r="BE84" s="488"/>
      <c r="BF84" s="362"/>
      <c r="BG84" s="362"/>
      <c r="BH84" s="362"/>
      <c r="BI84" s="362"/>
      <c r="BJ84" s="362"/>
      <c r="BK84" s="362"/>
      <c r="BL84" s="362"/>
      <c r="BM84" s="362"/>
      <c r="BN84" s="362"/>
      <c r="BO84" s="362"/>
      <c r="BP84" s="362"/>
      <c r="BQ84" s="362"/>
      <c r="BR84" s="362"/>
      <c r="BS84" s="362"/>
      <c r="BT84" s="362"/>
      <c r="BU84" s="362"/>
      <c r="BV84" s="362"/>
      <c r="BW84" s="362"/>
      <c r="BX84" s="362"/>
      <c r="BY84" s="362"/>
      <c r="BZ84" s="362"/>
      <c r="CA84" s="362"/>
      <c r="CB84" s="362"/>
      <c r="CC84" s="362"/>
      <c r="CD84" s="362"/>
      <c r="CE84" s="362"/>
      <c r="CF84" s="362"/>
      <c r="CG84" s="362"/>
      <c r="CH84" s="362"/>
      <c r="CI84" s="362"/>
      <c r="CJ84" s="362"/>
      <c r="CK84" s="362"/>
      <c r="CL84" s="362"/>
      <c r="CM84" s="362"/>
      <c r="CN84" s="362"/>
      <c r="CO84" s="362"/>
      <c r="CP84" s="362"/>
      <c r="CQ84" s="362"/>
      <c r="CR84" s="362"/>
      <c r="CS84" s="362"/>
      <c r="CT84" s="362"/>
      <c r="CU84" s="362"/>
      <c r="CV84" s="362"/>
      <c r="CW84" s="362"/>
      <c r="CX84" s="363"/>
      <c r="CY84" s="363"/>
      <c r="CZ84" s="363"/>
      <c r="DA84" s="363"/>
      <c r="DB84" s="363"/>
      <c r="DC84" s="363"/>
      <c r="DD84" s="363"/>
      <c r="DE84" s="363"/>
      <c r="DF84" s="363"/>
      <c r="DG84" s="363"/>
      <c r="DH84" s="363"/>
      <c r="DI84" s="363"/>
      <c r="DJ84" s="363"/>
      <c r="DK84" s="363"/>
      <c r="DL84" s="363"/>
      <c r="DM84" s="363"/>
      <c r="DN84" s="363"/>
      <c r="DO84" s="363"/>
      <c r="DP84" s="363"/>
      <c r="DQ84" s="363"/>
      <c r="DR84" s="363"/>
      <c r="DS84" s="363"/>
      <c r="DT84" s="363"/>
      <c r="DU84" s="363"/>
      <c r="DV84" s="363"/>
      <c r="DW84" s="363"/>
      <c r="DX84" s="363"/>
      <c r="DY84" s="363"/>
      <c r="DZ84" s="363"/>
      <c r="EA84" s="363"/>
      <c r="EB84" s="363"/>
      <c r="EC84" s="363"/>
      <c r="ED84" s="363"/>
      <c r="EE84" s="363"/>
      <c r="EF84" s="363"/>
      <c r="EG84" s="363"/>
      <c r="EH84" s="363"/>
      <c r="EI84" s="363"/>
      <c r="EJ84" s="363"/>
      <c r="EK84" s="363"/>
      <c r="EL84" s="363"/>
      <c r="EM84" s="363"/>
      <c r="EN84" s="363"/>
      <c r="EO84" s="363"/>
      <c r="EP84" s="362"/>
      <c r="EQ84" s="362"/>
      <c r="ER84" s="362"/>
      <c r="ES84" s="362"/>
      <c r="ET84" s="362"/>
      <c r="EU84" s="362"/>
      <c r="EV84" s="362"/>
      <c r="EW84" s="362"/>
      <c r="EX84" s="362"/>
      <c r="EY84" s="362"/>
      <c r="EZ84" s="362"/>
      <c r="FA84" s="362"/>
      <c r="FB84" s="362"/>
      <c r="FC84" s="362"/>
      <c r="FD84" s="362"/>
      <c r="FE84" s="362"/>
      <c r="FF84" s="362"/>
      <c r="FG84" s="362"/>
      <c r="FH84" s="362"/>
      <c r="FI84" s="362"/>
      <c r="FJ84" s="362"/>
      <c r="FK84" s="362"/>
      <c r="FL84" s="362"/>
      <c r="FM84" s="362"/>
      <c r="FN84" s="362"/>
      <c r="FO84" s="362"/>
      <c r="FP84" s="362"/>
      <c r="FQ84" s="362"/>
      <c r="FR84" s="362"/>
      <c r="FS84" s="362"/>
      <c r="FT84" s="362"/>
      <c r="FU84" s="362"/>
      <c r="FV84" s="362"/>
      <c r="FW84" s="362"/>
      <c r="FX84" s="362"/>
      <c r="FY84" s="362"/>
      <c r="FZ84" s="362"/>
      <c r="GA84" s="362"/>
      <c r="GB84" s="362"/>
      <c r="GC84" s="362"/>
      <c r="GD84" s="362"/>
      <c r="GE84" s="362"/>
      <c r="GF84" s="362"/>
      <c r="GG84" s="362"/>
      <c r="GH84" s="362"/>
      <c r="GI84" s="362"/>
      <c r="GJ84" s="362"/>
      <c r="GK84" s="362"/>
      <c r="GL84" s="362"/>
      <c r="GM84" s="362"/>
      <c r="GN84" s="362"/>
      <c r="GO84" s="362"/>
      <c r="GP84" s="362"/>
      <c r="GQ84" s="362"/>
      <c r="GR84" s="362"/>
      <c r="GS84" s="362"/>
      <c r="GT84" s="362"/>
      <c r="GU84" s="362"/>
      <c r="GV84" s="362"/>
      <c r="GW84" s="362"/>
      <c r="GX84" s="362"/>
      <c r="GY84" s="362"/>
      <c r="GZ84" s="362"/>
      <c r="HA84" s="362"/>
      <c r="HB84" s="362"/>
      <c r="HC84" s="362"/>
      <c r="HD84" s="362"/>
      <c r="HE84" s="362"/>
      <c r="HF84" s="362"/>
      <c r="HG84" s="362"/>
      <c r="HH84" s="362"/>
      <c r="HI84" s="362"/>
      <c r="HJ84" s="362"/>
      <c r="HK84" s="362"/>
      <c r="HL84" s="362"/>
      <c r="HM84" s="362"/>
      <c r="HN84" s="362"/>
      <c r="HO84" s="362"/>
      <c r="HP84" s="362"/>
      <c r="HQ84" s="362"/>
      <c r="HR84" s="362"/>
      <c r="HS84" s="362"/>
      <c r="HT84" s="362"/>
      <c r="HU84" s="362"/>
      <c r="HV84" s="362"/>
      <c r="HW84" s="362"/>
      <c r="HX84" s="362"/>
      <c r="HY84" s="362"/>
      <c r="HZ84" s="362"/>
      <c r="IA84" s="362"/>
      <c r="IB84" s="362"/>
      <c r="IC84" s="362"/>
      <c r="ID84" s="362"/>
      <c r="IE84" s="362"/>
      <c r="IF84" s="362"/>
      <c r="IG84" s="362"/>
      <c r="IH84" s="362"/>
      <c r="II84" s="362"/>
      <c r="IJ84" s="362"/>
      <c r="IK84" s="362"/>
      <c r="IL84" s="362"/>
      <c r="IM84" s="362"/>
      <c r="IN84" s="362"/>
      <c r="IO84" s="362"/>
      <c r="IP84" s="362"/>
      <c r="IQ84" s="362"/>
      <c r="IR84" s="362"/>
      <c r="IS84" s="362"/>
      <c r="IT84" s="362"/>
      <c r="IU84" s="362"/>
    </row>
    <row r="85" spans="1:255" s="20" customFormat="1" x14ac:dyDescent="0.2">
      <c r="A85" s="488"/>
      <c r="B85" s="488"/>
      <c r="C85" s="488"/>
      <c r="D85" s="488"/>
      <c r="E85" s="488"/>
      <c r="F85" s="488"/>
      <c r="G85" s="488"/>
      <c r="H85" s="488"/>
      <c r="I85" s="365" t="s">
        <v>135</v>
      </c>
      <c r="J85" s="365"/>
      <c r="K85" s="365"/>
      <c r="L85" s="365"/>
      <c r="M85" s="365"/>
      <c r="N85" s="365"/>
      <c r="O85" s="365"/>
      <c r="P85" s="365"/>
      <c r="Q85" s="365"/>
      <c r="R85" s="365"/>
      <c r="S85" s="365"/>
      <c r="T85" s="365"/>
      <c r="U85" s="365"/>
      <c r="V85" s="365"/>
      <c r="W85" s="365"/>
      <c r="X85" s="365"/>
      <c r="Y85" s="365"/>
      <c r="Z85" s="365"/>
      <c r="AA85" s="365"/>
      <c r="AB85" s="365"/>
      <c r="AC85" s="365"/>
      <c r="AD85" s="365"/>
      <c r="AE85" s="365"/>
      <c r="AF85" s="365"/>
      <c r="AG85" s="365"/>
      <c r="AH85" s="365"/>
      <c r="AI85" s="365"/>
      <c r="AJ85" s="365"/>
      <c r="AK85" s="365"/>
      <c r="AL85" s="365"/>
      <c r="AM85" s="365"/>
      <c r="AN85" s="365"/>
      <c r="AO85" s="365"/>
      <c r="AP85" s="488"/>
      <c r="AQ85" s="488"/>
      <c r="AR85" s="488"/>
      <c r="AS85" s="488"/>
      <c r="AT85" s="488"/>
      <c r="AU85" s="488"/>
      <c r="AV85" s="488"/>
      <c r="AW85" s="488"/>
      <c r="AX85" s="488"/>
      <c r="AY85" s="488"/>
      <c r="AZ85" s="488"/>
      <c r="BA85" s="488"/>
      <c r="BB85" s="488"/>
      <c r="BC85" s="488"/>
      <c r="BD85" s="488"/>
      <c r="BE85" s="488"/>
      <c r="BF85" s="362"/>
      <c r="BG85" s="362"/>
      <c r="BH85" s="362"/>
      <c r="BI85" s="362"/>
      <c r="BJ85" s="362"/>
      <c r="BK85" s="362"/>
      <c r="BL85" s="362"/>
      <c r="BM85" s="362"/>
      <c r="BN85" s="362"/>
      <c r="BO85" s="362"/>
      <c r="BP85" s="362"/>
      <c r="BQ85" s="362"/>
      <c r="BR85" s="362"/>
      <c r="BS85" s="362"/>
      <c r="BT85" s="362"/>
      <c r="BU85" s="362"/>
      <c r="BV85" s="362"/>
      <c r="BW85" s="362"/>
      <c r="BX85" s="362"/>
      <c r="BY85" s="362"/>
      <c r="BZ85" s="362"/>
      <c r="CA85" s="362"/>
      <c r="CB85" s="362"/>
      <c r="CC85" s="362"/>
      <c r="CD85" s="362"/>
      <c r="CE85" s="362"/>
      <c r="CF85" s="362"/>
      <c r="CG85" s="362"/>
      <c r="CH85" s="362"/>
      <c r="CI85" s="362"/>
      <c r="CJ85" s="362"/>
      <c r="CK85" s="362"/>
      <c r="CL85" s="362"/>
      <c r="CM85" s="362"/>
      <c r="CN85" s="362"/>
      <c r="CO85" s="362"/>
      <c r="CP85" s="362"/>
      <c r="CQ85" s="362"/>
      <c r="CR85" s="362"/>
      <c r="CS85" s="362"/>
      <c r="CT85" s="362"/>
      <c r="CU85" s="362"/>
      <c r="CV85" s="362"/>
      <c r="CW85" s="362"/>
      <c r="CX85" s="363"/>
      <c r="CY85" s="363"/>
      <c r="CZ85" s="363"/>
      <c r="DA85" s="363"/>
      <c r="DB85" s="363"/>
      <c r="DC85" s="363"/>
      <c r="DD85" s="363"/>
      <c r="DE85" s="363"/>
      <c r="DF85" s="363"/>
      <c r="DG85" s="363"/>
      <c r="DH85" s="363"/>
      <c r="DI85" s="363"/>
      <c r="DJ85" s="363"/>
      <c r="DK85" s="363"/>
      <c r="DL85" s="363"/>
      <c r="DM85" s="363"/>
      <c r="DN85" s="363"/>
      <c r="DO85" s="363"/>
      <c r="DP85" s="363"/>
      <c r="DQ85" s="363"/>
      <c r="DR85" s="363"/>
      <c r="DS85" s="363"/>
      <c r="DT85" s="363"/>
      <c r="DU85" s="363"/>
      <c r="DV85" s="363"/>
      <c r="DW85" s="363"/>
      <c r="DX85" s="363"/>
      <c r="DY85" s="363"/>
      <c r="DZ85" s="363"/>
      <c r="EA85" s="363"/>
      <c r="EB85" s="363"/>
      <c r="EC85" s="363"/>
      <c r="ED85" s="363"/>
      <c r="EE85" s="363"/>
      <c r="EF85" s="363"/>
      <c r="EG85" s="363"/>
      <c r="EH85" s="363"/>
      <c r="EI85" s="363"/>
      <c r="EJ85" s="363"/>
      <c r="EK85" s="363"/>
      <c r="EL85" s="363"/>
      <c r="EM85" s="363"/>
      <c r="EN85" s="363"/>
      <c r="EO85" s="363"/>
      <c r="EP85" s="362"/>
      <c r="EQ85" s="362"/>
      <c r="ER85" s="362"/>
      <c r="ES85" s="362"/>
      <c r="ET85" s="362"/>
      <c r="EU85" s="362"/>
      <c r="EV85" s="362"/>
      <c r="EW85" s="362"/>
      <c r="EX85" s="362"/>
      <c r="EY85" s="362"/>
      <c r="EZ85" s="362"/>
      <c r="FA85" s="362"/>
      <c r="FB85" s="362"/>
      <c r="FC85" s="362"/>
      <c r="FD85" s="362"/>
      <c r="FE85" s="362"/>
      <c r="FF85" s="362"/>
      <c r="FG85" s="362"/>
      <c r="FH85" s="362"/>
      <c r="FI85" s="362"/>
      <c r="FJ85" s="362"/>
      <c r="FK85" s="362"/>
      <c r="FL85" s="362"/>
      <c r="FM85" s="362"/>
      <c r="FN85" s="362"/>
      <c r="FO85" s="362"/>
      <c r="FP85" s="362"/>
      <c r="FQ85" s="362"/>
      <c r="FR85" s="362"/>
      <c r="FS85" s="362"/>
      <c r="FT85" s="362"/>
      <c r="FU85" s="362"/>
      <c r="FV85" s="362"/>
      <c r="FW85" s="362"/>
      <c r="FX85" s="362"/>
      <c r="FY85" s="362"/>
      <c r="FZ85" s="362"/>
      <c r="GA85" s="362"/>
      <c r="GB85" s="362"/>
      <c r="GC85" s="362"/>
      <c r="GD85" s="362"/>
      <c r="GE85" s="362"/>
      <c r="GF85" s="362"/>
      <c r="GG85" s="362"/>
      <c r="GH85" s="362"/>
      <c r="GI85" s="362"/>
      <c r="GJ85" s="362"/>
      <c r="GK85" s="362"/>
      <c r="GL85" s="362"/>
      <c r="GM85" s="362"/>
      <c r="GN85" s="362"/>
      <c r="GO85" s="362"/>
      <c r="GP85" s="362"/>
      <c r="GQ85" s="362"/>
      <c r="GR85" s="362"/>
      <c r="GS85" s="362"/>
      <c r="GT85" s="362"/>
      <c r="GU85" s="362"/>
      <c r="GV85" s="362"/>
      <c r="GW85" s="362"/>
      <c r="GX85" s="362"/>
      <c r="GY85" s="362"/>
      <c r="GZ85" s="362"/>
      <c r="HA85" s="362"/>
      <c r="HB85" s="362"/>
      <c r="HC85" s="362"/>
      <c r="HD85" s="362"/>
      <c r="HE85" s="362"/>
      <c r="HF85" s="362"/>
      <c r="HG85" s="362"/>
      <c r="HH85" s="362"/>
      <c r="HI85" s="362"/>
      <c r="HJ85" s="362"/>
      <c r="HK85" s="362"/>
      <c r="HL85" s="362"/>
      <c r="HM85" s="362"/>
      <c r="HN85" s="362"/>
      <c r="HO85" s="362"/>
      <c r="HP85" s="362"/>
      <c r="HQ85" s="362"/>
      <c r="HR85" s="362"/>
      <c r="HS85" s="362"/>
      <c r="HT85" s="362"/>
      <c r="HU85" s="362"/>
      <c r="HV85" s="362"/>
      <c r="HW85" s="362"/>
      <c r="HX85" s="362"/>
      <c r="HY85" s="362"/>
      <c r="HZ85" s="362"/>
      <c r="IA85" s="362"/>
      <c r="IB85" s="362"/>
      <c r="IC85" s="362"/>
      <c r="ID85" s="362"/>
      <c r="IE85" s="362"/>
      <c r="IF85" s="362"/>
      <c r="IG85" s="362"/>
      <c r="IH85" s="362"/>
      <c r="II85" s="362"/>
      <c r="IJ85" s="362"/>
      <c r="IK85" s="362"/>
      <c r="IL85" s="362"/>
      <c r="IM85" s="362"/>
      <c r="IN85" s="362"/>
      <c r="IO85" s="362"/>
      <c r="IP85" s="362"/>
      <c r="IQ85" s="362"/>
      <c r="IR85" s="362"/>
      <c r="IS85" s="362"/>
      <c r="IT85" s="362"/>
      <c r="IU85" s="362"/>
    </row>
    <row r="86" spans="1:255" ht="24.9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</row>
    <row r="87" spans="1:255" s="22" customFormat="1" ht="12" customHeight="1" x14ac:dyDescent="0.2">
      <c r="A87" s="21" t="s">
        <v>136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</row>
    <row r="88" spans="1:255" s="22" customFormat="1" ht="12" customHeight="1" x14ac:dyDescent="0.2">
      <c r="A88" s="21" t="s">
        <v>137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</row>
    <row r="89" spans="1:255" s="22" customFormat="1" ht="12" customHeight="1" x14ac:dyDescent="0.2">
      <c r="A89" s="21" t="s">
        <v>138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  <c r="IU89" s="23"/>
    </row>
    <row r="90" spans="1:255" s="22" customFormat="1" ht="12" customHeight="1" x14ac:dyDescent="0.2">
      <c r="A90" s="21" t="s">
        <v>139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</row>
    <row r="91" spans="1:255" x14ac:dyDescent="0.25">
      <c r="A91" s="370" t="s">
        <v>442</v>
      </c>
      <c r="B91" s="370"/>
      <c r="C91" s="370"/>
      <c r="D91" s="370"/>
      <c r="E91" s="370"/>
      <c r="F91" s="370"/>
      <c r="G91" s="370"/>
      <c r="H91" s="370"/>
      <c r="I91" s="370"/>
      <c r="J91" s="370"/>
      <c r="K91" s="370"/>
      <c r="L91" s="370"/>
      <c r="M91" s="370"/>
      <c r="N91" s="370"/>
      <c r="O91" s="370"/>
      <c r="P91" s="370"/>
      <c r="Q91" s="370"/>
      <c r="R91" s="370"/>
      <c r="S91" s="370"/>
      <c r="T91" s="370"/>
      <c r="U91" s="370"/>
      <c r="V91" s="370"/>
      <c r="W91" s="370"/>
      <c r="X91" s="370"/>
      <c r="Y91" s="370"/>
      <c r="Z91" s="370"/>
      <c r="AA91" s="370"/>
      <c r="AB91" s="370"/>
      <c r="AC91" s="370"/>
      <c r="AD91" s="370"/>
      <c r="AE91" s="370"/>
      <c r="AF91" s="370"/>
      <c r="AG91" s="370"/>
      <c r="AH91" s="370"/>
      <c r="AI91" s="370"/>
      <c r="AJ91" s="370"/>
      <c r="AK91" s="370"/>
      <c r="AL91" s="370"/>
      <c r="AM91" s="370"/>
      <c r="AN91" s="370"/>
      <c r="AO91" s="370"/>
      <c r="AP91" s="370"/>
      <c r="AQ91" s="370"/>
      <c r="AR91" s="370"/>
      <c r="AS91" s="370"/>
      <c r="AT91" s="370"/>
      <c r="AU91" s="370"/>
      <c r="AV91" s="370"/>
      <c r="AW91" s="370"/>
      <c r="AX91" s="370"/>
      <c r="AY91" s="370"/>
      <c r="AZ91" s="370"/>
      <c r="BA91" s="370"/>
      <c r="BB91" s="370"/>
      <c r="BC91" s="370"/>
      <c r="BD91" s="370"/>
      <c r="BE91" s="370"/>
      <c r="BF91" s="370"/>
      <c r="BG91" s="370"/>
      <c r="BH91" s="370"/>
      <c r="BI91" s="370"/>
      <c r="BJ91" s="370"/>
      <c r="BK91" s="370"/>
      <c r="BL91" s="370"/>
      <c r="BM91" s="370"/>
      <c r="BN91" s="370"/>
      <c r="BO91" s="370"/>
      <c r="BP91" s="370"/>
      <c r="BQ91" s="370"/>
      <c r="BR91" s="370"/>
      <c r="BS91" s="370"/>
      <c r="BT91" s="370"/>
      <c r="BU91" s="370"/>
      <c r="BV91" s="370"/>
      <c r="BW91" s="370"/>
      <c r="BX91" s="370"/>
      <c r="BY91" s="370"/>
      <c r="BZ91" s="370"/>
      <c r="CA91" s="370"/>
      <c r="CB91" s="370"/>
      <c r="CC91" s="370"/>
      <c r="CD91" s="370"/>
      <c r="CE91" s="370"/>
      <c r="CF91" s="370"/>
      <c r="CG91" s="370"/>
      <c r="CH91" s="370"/>
      <c r="CI91" s="370"/>
      <c r="CJ91" s="370"/>
      <c r="CK91" s="370"/>
      <c r="CL91" s="370"/>
      <c r="CM91" s="370"/>
      <c r="CN91" s="370"/>
      <c r="CO91" s="370"/>
      <c r="CP91" s="370"/>
      <c r="CQ91" s="370"/>
      <c r="CR91" s="370"/>
      <c r="CS91" s="370"/>
      <c r="CT91" s="370"/>
      <c r="CU91" s="370"/>
      <c r="CV91" s="370"/>
      <c r="CW91" s="370"/>
      <c r="CX91" s="370"/>
      <c r="CY91" s="370"/>
      <c r="CZ91" s="370"/>
      <c r="DA91" s="370"/>
      <c r="DB91" s="370"/>
      <c r="DC91" s="370"/>
      <c r="DD91" s="370"/>
      <c r="DE91" s="370"/>
      <c r="DF91" s="370"/>
      <c r="DG91" s="370"/>
      <c r="DH91" s="370"/>
      <c r="DI91" s="370"/>
      <c r="DJ91" s="370"/>
      <c r="DK91" s="370"/>
      <c r="DL91" s="370"/>
      <c r="DM91" s="370"/>
      <c r="DN91" s="370"/>
      <c r="DO91" s="370"/>
      <c r="DP91" s="370"/>
      <c r="DQ91" s="370"/>
      <c r="DR91" s="370"/>
      <c r="DS91" s="370"/>
      <c r="DT91" s="370"/>
      <c r="DU91" s="370"/>
      <c r="DV91" s="370"/>
      <c r="DW91" s="370"/>
      <c r="DX91" s="370"/>
      <c r="DY91" s="370"/>
      <c r="DZ91" s="370"/>
      <c r="EA91" s="370"/>
      <c r="EB91" s="370"/>
      <c r="EC91" s="370"/>
      <c r="ED91" s="370"/>
      <c r="EE91" s="370"/>
      <c r="EF91" s="370"/>
      <c r="EG91" s="370"/>
      <c r="EH91" s="370"/>
      <c r="EI91" s="370"/>
      <c r="EJ91" s="370"/>
      <c r="EK91" s="370"/>
      <c r="EL91" s="370"/>
      <c r="EM91" s="370"/>
      <c r="EN91" s="370"/>
      <c r="EO91" s="370"/>
      <c r="EP91" s="370"/>
      <c r="EQ91" s="370"/>
      <c r="ER91" s="370"/>
      <c r="ES91" s="370"/>
      <c r="ET91" s="370"/>
      <c r="EU91" s="370"/>
      <c r="EV91" s="370"/>
      <c r="EW91" s="370"/>
      <c r="EX91" s="370"/>
      <c r="EY91" s="370"/>
      <c r="EZ91" s="370"/>
      <c r="FA91" s="370"/>
      <c r="FB91" s="370"/>
      <c r="FC91" s="370"/>
      <c r="FD91" s="370"/>
      <c r="FE91" s="370"/>
      <c r="FF91" s="370"/>
      <c r="FG91" s="370"/>
      <c r="FH91" s="370"/>
      <c r="FI91" s="370"/>
      <c r="FJ91" s="370"/>
    </row>
  </sheetData>
  <mergeCells count="498">
    <mergeCell ref="HZ81:IU82"/>
    <mergeCell ref="I82:AO82"/>
    <mergeCell ref="A83:H85"/>
    <mergeCell ref="I83:AO83"/>
    <mergeCell ref="AP83:BE85"/>
    <mergeCell ref="BF83:CA85"/>
    <mergeCell ref="CX83:DS85"/>
    <mergeCell ref="EP83:FK85"/>
    <mergeCell ref="FL83:GG85"/>
    <mergeCell ref="GH83:HC85"/>
    <mergeCell ref="HD83:HY85"/>
    <mergeCell ref="HZ83:IU85"/>
    <mergeCell ref="I84:AO84"/>
    <mergeCell ref="I85:AO85"/>
    <mergeCell ref="A81:H82"/>
    <mergeCell ref="I81:AO81"/>
    <mergeCell ref="AP81:BE82"/>
    <mergeCell ref="BF81:CA82"/>
    <mergeCell ref="CX81:DS82"/>
    <mergeCell ref="EP81:FK82"/>
    <mergeCell ref="FL81:GG82"/>
    <mergeCell ref="GH81:HC82"/>
    <mergeCell ref="HD81:HY82"/>
    <mergeCell ref="HD76:HY77"/>
    <mergeCell ref="HZ76:IU77"/>
    <mergeCell ref="I77:AO77"/>
    <mergeCell ref="AP77:BE77"/>
    <mergeCell ref="A78:H80"/>
    <mergeCell ref="I78:AO78"/>
    <mergeCell ref="AP78:BE80"/>
    <mergeCell ref="BF78:CA80"/>
    <mergeCell ref="CX78:DS80"/>
    <mergeCell ref="EP78:FK80"/>
    <mergeCell ref="FL78:GG80"/>
    <mergeCell ref="GH78:HC80"/>
    <mergeCell ref="HD78:HY80"/>
    <mergeCell ref="HZ78:IU80"/>
    <mergeCell ref="I79:AO79"/>
    <mergeCell ref="I80:AO80"/>
    <mergeCell ref="A76:H77"/>
    <mergeCell ref="I76:AO76"/>
    <mergeCell ref="AP76:BE76"/>
    <mergeCell ref="BF76:CA77"/>
    <mergeCell ref="CX76:DS77"/>
    <mergeCell ref="EP76:FK77"/>
    <mergeCell ref="FL76:GG77"/>
    <mergeCell ref="GH76:HC77"/>
    <mergeCell ref="HD71:HY73"/>
    <mergeCell ref="HZ71:IU73"/>
    <mergeCell ref="I72:AO72"/>
    <mergeCell ref="I73:AO73"/>
    <mergeCell ref="A74:H75"/>
    <mergeCell ref="I74:AO74"/>
    <mergeCell ref="AP74:BE75"/>
    <mergeCell ref="BF74:CA75"/>
    <mergeCell ref="CX74:DS75"/>
    <mergeCell ref="EP74:FK75"/>
    <mergeCell ref="FL74:GG75"/>
    <mergeCell ref="GH74:HC75"/>
    <mergeCell ref="HD74:HY75"/>
    <mergeCell ref="HZ74:IU75"/>
    <mergeCell ref="I75:AO75"/>
    <mergeCell ref="A71:H73"/>
    <mergeCell ref="I71:AO71"/>
    <mergeCell ref="AP71:BE73"/>
    <mergeCell ref="BF71:CA73"/>
    <mergeCell ref="CX71:DS73"/>
    <mergeCell ref="EP71:FK73"/>
    <mergeCell ref="FL71:GG73"/>
    <mergeCell ref="GH71:HC73"/>
    <mergeCell ref="CB71:CW73"/>
    <mergeCell ref="HD68:HY68"/>
    <mergeCell ref="HZ68:IU68"/>
    <mergeCell ref="A69:H70"/>
    <mergeCell ref="I69:AO69"/>
    <mergeCell ref="AP69:BE69"/>
    <mergeCell ref="BF69:CA70"/>
    <mergeCell ref="CX69:DS70"/>
    <mergeCell ref="EP69:FK70"/>
    <mergeCell ref="FL69:GG70"/>
    <mergeCell ref="GH69:HC70"/>
    <mergeCell ref="HD69:HY70"/>
    <mergeCell ref="HZ69:IU70"/>
    <mergeCell ref="I70:AO70"/>
    <mergeCell ref="AP70:BE70"/>
    <mergeCell ref="A68:H68"/>
    <mergeCell ref="I68:AO68"/>
    <mergeCell ref="AP68:BE68"/>
    <mergeCell ref="BF68:CA68"/>
    <mergeCell ref="CX68:DS68"/>
    <mergeCell ref="EP68:FK68"/>
    <mergeCell ref="FL68:GG68"/>
    <mergeCell ref="GH68:HC68"/>
    <mergeCell ref="CB68:CW68"/>
    <mergeCell ref="CB69:CW70"/>
    <mergeCell ref="HZ64:IU66"/>
    <mergeCell ref="I65:AO65"/>
    <mergeCell ref="I66:AO66"/>
    <mergeCell ref="A67:H67"/>
    <mergeCell ref="I67:AO67"/>
    <mergeCell ref="AP67:BE67"/>
    <mergeCell ref="BF67:CA67"/>
    <mergeCell ref="CX67:DS67"/>
    <mergeCell ref="EP67:FK67"/>
    <mergeCell ref="FL67:GG67"/>
    <mergeCell ref="GH67:HC67"/>
    <mergeCell ref="HD67:HY67"/>
    <mergeCell ref="HZ67:IU67"/>
    <mergeCell ref="A64:H66"/>
    <mergeCell ref="I64:AO64"/>
    <mergeCell ref="AP64:BE66"/>
    <mergeCell ref="BF64:CA66"/>
    <mergeCell ref="CX64:DS66"/>
    <mergeCell ref="CB67:CW67"/>
    <mergeCell ref="HZ60:IU61"/>
    <mergeCell ref="I61:AO61"/>
    <mergeCell ref="A62:H63"/>
    <mergeCell ref="I62:AO62"/>
    <mergeCell ref="AP62:BE63"/>
    <mergeCell ref="BF62:CA63"/>
    <mergeCell ref="CX62:DS63"/>
    <mergeCell ref="EP62:FK63"/>
    <mergeCell ref="FL62:GG63"/>
    <mergeCell ref="GH62:HC63"/>
    <mergeCell ref="HD62:HY63"/>
    <mergeCell ref="HZ62:IU63"/>
    <mergeCell ref="I63:AO63"/>
    <mergeCell ref="A60:H61"/>
    <mergeCell ref="I60:AO60"/>
    <mergeCell ref="AP60:BE61"/>
    <mergeCell ref="BF60:CA61"/>
    <mergeCell ref="CX60:DS61"/>
    <mergeCell ref="A56:H56"/>
    <mergeCell ref="I56:AO56"/>
    <mergeCell ref="AP56:BE56"/>
    <mergeCell ref="BF56:CA56"/>
    <mergeCell ref="CX56:DS56"/>
    <mergeCell ref="EP64:FK66"/>
    <mergeCell ref="FL64:GG66"/>
    <mergeCell ref="GH64:HC66"/>
    <mergeCell ref="HD60:HY61"/>
    <mergeCell ref="EP56:FK56"/>
    <mergeCell ref="FL56:GG56"/>
    <mergeCell ref="GH56:HC56"/>
    <mergeCell ref="CB57:CW59"/>
    <mergeCell ref="CB60:CW61"/>
    <mergeCell ref="CB62:CW63"/>
    <mergeCell ref="CB64:CW66"/>
    <mergeCell ref="HD64:HY66"/>
    <mergeCell ref="HZ55:IU55"/>
    <mergeCell ref="A54:H54"/>
    <mergeCell ref="I54:AO54"/>
    <mergeCell ref="AP54:BE54"/>
    <mergeCell ref="BF54:CA54"/>
    <mergeCell ref="CX54:DS54"/>
    <mergeCell ref="EP54:FK54"/>
    <mergeCell ref="EP60:FK61"/>
    <mergeCell ref="FL60:GG61"/>
    <mergeCell ref="GH60:HC61"/>
    <mergeCell ref="HD56:HY56"/>
    <mergeCell ref="HZ56:IU56"/>
    <mergeCell ref="A57:H59"/>
    <mergeCell ref="I57:AO57"/>
    <mergeCell ref="AP57:BE59"/>
    <mergeCell ref="BF57:CA59"/>
    <mergeCell ref="CX57:DS59"/>
    <mergeCell ref="EP57:FK59"/>
    <mergeCell ref="FL57:GG59"/>
    <mergeCell ref="GH57:HC59"/>
    <mergeCell ref="HD57:HY59"/>
    <mergeCell ref="HZ57:IU59"/>
    <mergeCell ref="I58:AO58"/>
    <mergeCell ref="I59:AO59"/>
    <mergeCell ref="A55:H55"/>
    <mergeCell ref="I55:AO55"/>
    <mergeCell ref="AP55:BE55"/>
    <mergeCell ref="BF55:CA55"/>
    <mergeCell ref="CX55:DS55"/>
    <mergeCell ref="EP55:FK55"/>
    <mergeCell ref="FL55:GG55"/>
    <mergeCell ref="GH55:HC55"/>
    <mergeCell ref="HD55:HY55"/>
    <mergeCell ref="HD54:HY54"/>
    <mergeCell ref="CB50:CW52"/>
    <mergeCell ref="CB53:CW53"/>
    <mergeCell ref="CB54:CW54"/>
    <mergeCell ref="CB55:CW55"/>
    <mergeCell ref="CB56:CW56"/>
    <mergeCell ref="DT50:EO52"/>
    <mergeCell ref="DT53:EO53"/>
    <mergeCell ref="DT54:EO54"/>
    <mergeCell ref="DT55:EO55"/>
    <mergeCell ref="DT56:EO56"/>
    <mergeCell ref="FL54:GG54"/>
    <mergeCell ref="GH54:HC54"/>
    <mergeCell ref="HD50:HY52"/>
    <mergeCell ref="AP43:BE46"/>
    <mergeCell ref="BF43:CA46"/>
    <mergeCell ref="CB47:CW49"/>
    <mergeCell ref="DT47:EO49"/>
    <mergeCell ref="HZ50:IU52"/>
    <mergeCell ref="I51:AO51"/>
    <mergeCell ref="I52:AO52"/>
    <mergeCell ref="A53:H53"/>
    <mergeCell ref="I53:AO53"/>
    <mergeCell ref="AP53:BE53"/>
    <mergeCell ref="BF53:CA53"/>
    <mergeCell ref="CX53:DS53"/>
    <mergeCell ref="EP53:FK53"/>
    <mergeCell ref="FL53:GG53"/>
    <mergeCell ref="GH53:HC53"/>
    <mergeCell ref="HD53:HY53"/>
    <mergeCell ref="HZ53:IU53"/>
    <mergeCell ref="A50:H52"/>
    <mergeCell ref="I50:AO50"/>
    <mergeCell ref="AP50:BE52"/>
    <mergeCell ref="BF50:CA52"/>
    <mergeCell ref="CX50:DS52"/>
    <mergeCell ref="EP50:FK52"/>
    <mergeCell ref="HZ40:IU42"/>
    <mergeCell ref="I41:AO42"/>
    <mergeCell ref="A38:H39"/>
    <mergeCell ref="I38:AO38"/>
    <mergeCell ref="AP38:BE39"/>
    <mergeCell ref="BF38:CA39"/>
    <mergeCell ref="HZ54:IU54"/>
    <mergeCell ref="FL50:GG52"/>
    <mergeCell ref="GH50:HC52"/>
    <mergeCell ref="HD43:HY46"/>
    <mergeCell ref="HZ43:IU46"/>
    <mergeCell ref="I44:AO44"/>
    <mergeCell ref="I45:AO45"/>
    <mergeCell ref="I46:AO46"/>
    <mergeCell ref="A47:H49"/>
    <mergeCell ref="I47:AO47"/>
    <mergeCell ref="AP47:BE49"/>
    <mergeCell ref="BF47:CA49"/>
    <mergeCell ref="CX47:DS49"/>
    <mergeCell ref="EP47:FK49"/>
    <mergeCell ref="FL47:GG49"/>
    <mergeCell ref="GH47:HC49"/>
    <mergeCell ref="HD47:HY49"/>
    <mergeCell ref="HZ47:IU49"/>
    <mergeCell ref="A33:H34"/>
    <mergeCell ref="I33:AO33"/>
    <mergeCell ref="AP33:BE34"/>
    <mergeCell ref="CX43:DS46"/>
    <mergeCell ref="EP43:FK46"/>
    <mergeCell ref="FL43:GG46"/>
    <mergeCell ref="GH43:HC46"/>
    <mergeCell ref="HD38:HY39"/>
    <mergeCell ref="FL33:GG34"/>
    <mergeCell ref="GH33:HC34"/>
    <mergeCell ref="CB40:CW42"/>
    <mergeCell ref="CB43:CW46"/>
    <mergeCell ref="I39:AO39"/>
    <mergeCell ref="A40:H42"/>
    <mergeCell ref="I40:AO40"/>
    <mergeCell ref="AP40:BE42"/>
    <mergeCell ref="BF40:CA42"/>
    <mergeCell ref="CX40:DS42"/>
    <mergeCell ref="EP40:FK42"/>
    <mergeCell ref="FL40:GG42"/>
    <mergeCell ref="GH40:HC42"/>
    <mergeCell ref="HD40:HY42"/>
    <mergeCell ref="A43:H46"/>
    <mergeCell ref="I43:AO43"/>
    <mergeCell ref="CX38:DS39"/>
    <mergeCell ref="EP38:FK39"/>
    <mergeCell ref="FL38:GG39"/>
    <mergeCell ref="GH38:HC39"/>
    <mergeCell ref="HD33:HY34"/>
    <mergeCell ref="HZ33:IU34"/>
    <mergeCell ref="I34:AO34"/>
    <mergeCell ref="I35:AO35"/>
    <mergeCell ref="AP35:BE37"/>
    <mergeCell ref="BF35:CA37"/>
    <mergeCell ref="CX35:DS37"/>
    <mergeCell ref="EP35:FK37"/>
    <mergeCell ref="FL35:GG37"/>
    <mergeCell ref="GH35:HC37"/>
    <mergeCell ref="HD35:HY37"/>
    <mergeCell ref="HZ35:IU37"/>
    <mergeCell ref="I36:AO36"/>
    <mergeCell ref="I37:AO37"/>
    <mergeCell ref="HZ38:IU39"/>
    <mergeCell ref="A32:H32"/>
    <mergeCell ref="I32:AO32"/>
    <mergeCell ref="AP32:BE32"/>
    <mergeCell ref="BF32:CA32"/>
    <mergeCell ref="CX32:DS32"/>
    <mergeCell ref="EP32:FK32"/>
    <mergeCell ref="FL32:GG32"/>
    <mergeCell ref="GH32:HC32"/>
    <mergeCell ref="HZ28:IU29"/>
    <mergeCell ref="I29:AO29"/>
    <mergeCell ref="HD28:HY29"/>
    <mergeCell ref="HD30:HY31"/>
    <mergeCell ref="HZ30:IU31"/>
    <mergeCell ref="I31:AO31"/>
    <mergeCell ref="HD32:HY32"/>
    <mergeCell ref="HZ32:IU32"/>
    <mergeCell ref="FL30:GG31"/>
    <mergeCell ref="GH30:HC31"/>
    <mergeCell ref="A26:H27"/>
    <mergeCell ref="I26:AO26"/>
    <mergeCell ref="AP26:BE27"/>
    <mergeCell ref="BF26:CA27"/>
    <mergeCell ref="CX26:DS27"/>
    <mergeCell ref="EP26:FK27"/>
    <mergeCell ref="FL26:GG27"/>
    <mergeCell ref="GH26:HC27"/>
    <mergeCell ref="A28:H29"/>
    <mergeCell ref="I28:AO28"/>
    <mergeCell ref="AP28:BE29"/>
    <mergeCell ref="BF28:CA29"/>
    <mergeCell ref="CX28:DS29"/>
    <mergeCell ref="EP28:FK29"/>
    <mergeCell ref="FL28:GG29"/>
    <mergeCell ref="GH28:HC29"/>
    <mergeCell ref="A19:H20"/>
    <mergeCell ref="I19:AO19"/>
    <mergeCell ref="AP19:BE20"/>
    <mergeCell ref="BF19:CA20"/>
    <mergeCell ref="CX19:DS20"/>
    <mergeCell ref="EP19:FK20"/>
    <mergeCell ref="FL19:GG20"/>
    <mergeCell ref="HD26:HY27"/>
    <mergeCell ref="HZ26:IU27"/>
    <mergeCell ref="I27:AO27"/>
    <mergeCell ref="CX21:DS25"/>
    <mergeCell ref="EP21:FK25"/>
    <mergeCell ref="FL21:GG25"/>
    <mergeCell ref="GH21:HC25"/>
    <mergeCell ref="HD21:HY25"/>
    <mergeCell ref="HZ21:IU25"/>
    <mergeCell ref="I22:AO22"/>
    <mergeCell ref="I23:AO23"/>
    <mergeCell ref="I24:AO24"/>
    <mergeCell ref="I25:AO25"/>
    <mergeCell ref="GH19:HC20"/>
    <mergeCell ref="HD19:HY20"/>
    <mergeCell ref="HZ19:IU20"/>
    <mergeCell ref="I20:AO20"/>
    <mergeCell ref="HD16:HY17"/>
    <mergeCell ref="HZ16:IU17"/>
    <mergeCell ref="I17:AO17"/>
    <mergeCell ref="A18:H18"/>
    <mergeCell ref="I18:AO18"/>
    <mergeCell ref="AP18:BE18"/>
    <mergeCell ref="BF18:CA18"/>
    <mergeCell ref="CX18:DS18"/>
    <mergeCell ref="EP18:FK18"/>
    <mergeCell ref="FL18:GG18"/>
    <mergeCell ref="GH18:HC18"/>
    <mergeCell ref="HD18:HY18"/>
    <mergeCell ref="HZ18:IU18"/>
    <mergeCell ref="A16:H17"/>
    <mergeCell ref="I16:AO16"/>
    <mergeCell ref="AP16:BE17"/>
    <mergeCell ref="BF16:CA17"/>
    <mergeCell ref="CX16:DS17"/>
    <mergeCell ref="EP16:FK17"/>
    <mergeCell ref="FL16:GG17"/>
    <mergeCell ref="GH16:HC17"/>
    <mergeCell ref="CB16:CW17"/>
    <mergeCell ref="CB18:CW18"/>
    <mergeCell ref="HD14:HY14"/>
    <mergeCell ref="HZ14:IU14"/>
    <mergeCell ref="A15:H15"/>
    <mergeCell ref="I15:AO15"/>
    <mergeCell ref="AP15:BE15"/>
    <mergeCell ref="BF15:CA15"/>
    <mergeCell ref="CX15:DS15"/>
    <mergeCell ref="EP15:FK15"/>
    <mergeCell ref="FL15:GG15"/>
    <mergeCell ref="GH15:HC15"/>
    <mergeCell ref="HD15:HY15"/>
    <mergeCell ref="HZ15:IU15"/>
    <mergeCell ref="A14:H14"/>
    <mergeCell ref="I14:AO14"/>
    <mergeCell ref="AP14:BE14"/>
    <mergeCell ref="BF14:CA14"/>
    <mergeCell ref="CX14:DS14"/>
    <mergeCell ref="EP14:FK14"/>
    <mergeCell ref="FL14:GG14"/>
    <mergeCell ref="GH14:HC14"/>
    <mergeCell ref="CB14:CW14"/>
    <mergeCell ref="CB15:CW15"/>
    <mergeCell ref="HD9:HY9"/>
    <mergeCell ref="HZ9:IU9"/>
    <mergeCell ref="A10:FK10"/>
    <mergeCell ref="A11:FK11"/>
    <mergeCell ref="A12:H13"/>
    <mergeCell ref="I12:AO12"/>
    <mergeCell ref="AP12:BE13"/>
    <mergeCell ref="BF12:CA13"/>
    <mergeCell ref="CX12:DS13"/>
    <mergeCell ref="EP12:FK13"/>
    <mergeCell ref="FL12:GG13"/>
    <mergeCell ref="GH12:HC13"/>
    <mergeCell ref="HD12:HY13"/>
    <mergeCell ref="HZ12:IU13"/>
    <mergeCell ref="I13:AO13"/>
    <mergeCell ref="A9:H9"/>
    <mergeCell ref="AP9:BE9"/>
    <mergeCell ref="BF9:CA9"/>
    <mergeCell ref="CX9:DS9"/>
    <mergeCell ref="EP9:FK9"/>
    <mergeCell ref="FL9:GG9"/>
    <mergeCell ref="GH9:HC9"/>
    <mergeCell ref="CB9:CW9"/>
    <mergeCell ref="CB12:CW13"/>
    <mergeCell ref="HD7:HY7"/>
    <mergeCell ref="HZ7:IU7"/>
    <mergeCell ref="A8:H8"/>
    <mergeCell ref="AP8:BE8"/>
    <mergeCell ref="BF8:CA8"/>
    <mergeCell ref="CX8:DS8"/>
    <mergeCell ref="EP8:FK8"/>
    <mergeCell ref="FL8:GG8"/>
    <mergeCell ref="GH8:HC8"/>
    <mergeCell ref="HD8:HY8"/>
    <mergeCell ref="HZ8:IU8"/>
    <mergeCell ref="FL7:GG7"/>
    <mergeCell ref="GH7:HC7"/>
    <mergeCell ref="CB7:CW7"/>
    <mergeCell ref="CB8:CW8"/>
    <mergeCell ref="A91:FJ91"/>
    <mergeCell ref="A5:FK5"/>
    <mergeCell ref="A7:H7"/>
    <mergeCell ref="I7:AO9"/>
    <mergeCell ref="AP7:BE7"/>
    <mergeCell ref="BF7:CA7"/>
    <mergeCell ref="CX7:DS7"/>
    <mergeCell ref="EP7:FK7"/>
    <mergeCell ref="A30:H31"/>
    <mergeCell ref="I30:AO30"/>
    <mergeCell ref="AP30:BE31"/>
    <mergeCell ref="BF30:CA31"/>
    <mergeCell ref="CX30:DS31"/>
    <mergeCell ref="EP30:FK31"/>
    <mergeCell ref="BF33:CA34"/>
    <mergeCell ref="CX33:DS34"/>
    <mergeCell ref="EP33:FK34"/>
    <mergeCell ref="A35:H37"/>
    <mergeCell ref="I48:AO48"/>
    <mergeCell ref="I49:AO49"/>
    <mergeCell ref="A21:H25"/>
    <mergeCell ref="I21:AO21"/>
    <mergeCell ref="AP21:BE25"/>
    <mergeCell ref="BF21:CA25"/>
    <mergeCell ref="CB19:CW20"/>
    <mergeCell ref="CB21:CW25"/>
    <mergeCell ref="CB26:CW27"/>
    <mergeCell ref="CB28:CW29"/>
    <mergeCell ref="CB30:CW31"/>
    <mergeCell ref="CB32:CW32"/>
    <mergeCell ref="CB33:CW34"/>
    <mergeCell ref="CB35:CW37"/>
    <mergeCell ref="CB38:CW39"/>
    <mergeCell ref="CB74:CW75"/>
    <mergeCell ref="CB76:CW77"/>
    <mergeCell ref="CB78:CW80"/>
    <mergeCell ref="CB81:CW82"/>
    <mergeCell ref="CB83:CW85"/>
    <mergeCell ref="DT7:EO7"/>
    <mergeCell ref="DT8:EO8"/>
    <mergeCell ref="DT9:EO9"/>
    <mergeCell ref="DT12:EO13"/>
    <mergeCell ref="DT14:EO14"/>
    <mergeCell ref="DT15:EO15"/>
    <mergeCell ref="DT16:EO17"/>
    <mergeCell ref="DT18:EO18"/>
    <mergeCell ref="DT19:EO20"/>
    <mergeCell ref="DT21:EO25"/>
    <mergeCell ref="DT26:EO27"/>
    <mergeCell ref="DT28:EO29"/>
    <mergeCell ref="DT30:EO31"/>
    <mergeCell ref="DT32:EO32"/>
    <mergeCell ref="DT33:EO34"/>
    <mergeCell ref="DT35:EO37"/>
    <mergeCell ref="DT38:EO39"/>
    <mergeCell ref="DT40:EO42"/>
    <mergeCell ref="DT43:EO46"/>
    <mergeCell ref="DT76:EO77"/>
    <mergeCell ref="DT78:EO80"/>
    <mergeCell ref="DT81:EO82"/>
    <mergeCell ref="DT83:EO85"/>
    <mergeCell ref="DT57:EO59"/>
    <mergeCell ref="DT60:EO61"/>
    <mergeCell ref="DT62:EO63"/>
    <mergeCell ref="DT64:EO66"/>
    <mergeCell ref="DT67:EO67"/>
    <mergeCell ref="DT68:EO68"/>
    <mergeCell ref="DT69:EO70"/>
    <mergeCell ref="DT71:EO73"/>
    <mergeCell ref="DT74:EO75"/>
  </mergeCells>
  <printOptions gridLines="1"/>
  <pageMargins left="0.39374999999999999" right="0.39374999999999999" top="0.27569444444444402" bottom="0.39374999999999999" header="0.51180555555555496" footer="0.51180555555555496"/>
  <pageSetup paperSize="9" firstPageNumber="0" fitToHeight="0" orientation="landscape" horizontalDpi="300" verticalDpi="300" r:id="rId1"/>
  <rowBreaks count="1" manualBreakCount="1"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  <pageSetUpPr fitToPage="1"/>
  </sheetPr>
  <dimension ref="A1:IW28"/>
  <sheetViews>
    <sheetView topLeftCell="A13" zoomScaleNormal="100" workbookViewId="0">
      <selection activeCell="T27" sqref="T27"/>
    </sheetView>
  </sheetViews>
  <sheetFormatPr defaultColWidth="8.85546875" defaultRowHeight="15.75" x14ac:dyDescent="0.25"/>
  <cols>
    <col min="1" max="257" width="1.140625" style="1" customWidth="1"/>
    <col min="258" max="1025" width="1.140625" customWidth="1"/>
  </cols>
  <sheetData>
    <row r="1" spans="1:124" s="2" customFormat="1" ht="11.25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9" t="s">
        <v>140</v>
      </c>
      <c r="DT1" s="19"/>
    </row>
    <row r="2" spans="1:124" s="2" customFormat="1" ht="11.25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9" t="s">
        <v>172</v>
      </c>
      <c r="DT2" s="19"/>
    </row>
    <row r="3" spans="1:124" s="2" customFormat="1" ht="11.25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9" t="s">
        <v>173</v>
      </c>
      <c r="DT3" s="19"/>
    </row>
    <row r="6" spans="1:124" s="15" customFormat="1" ht="18.75" x14ac:dyDescent="0.3">
      <c r="A6" s="371" t="s">
        <v>174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371"/>
      <c r="AW6" s="371"/>
      <c r="AX6" s="371"/>
      <c r="AY6" s="371"/>
      <c r="AZ6" s="371"/>
      <c r="BA6" s="371"/>
      <c r="BB6" s="371"/>
      <c r="BC6" s="371"/>
      <c r="BD6" s="371"/>
      <c r="BE6" s="371"/>
      <c r="BF6" s="371"/>
      <c r="BG6" s="371"/>
      <c r="BH6" s="371"/>
      <c r="BI6" s="371"/>
      <c r="BJ6" s="371"/>
      <c r="BK6" s="371"/>
      <c r="BL6" s="371"/>
      <c r="BM6" s="371"/>
      <c r="BN6" s="371"/>
      <c r="BO6" s="371"/>
      <c r="BP6" s="371"/>
      <c r="BQ6" s="371"/>
      <c r="BR6" s="371"/>
      <c r="BS6" s="371"/>
      <c r="BT6" s="371"/>
      <c r="BU6" s="371"/>
      <c r="BV6" s="371"/>
      <c r="BW6" s="371"/>
      <c r="BX6" s="371"/>
      <c r="BY6" s="371"/>
      <c r="BZ6" s="371"/>
      <c r="CA6" s="371"/>
      <c r="CB6" s="371"/>
      <c r="CC6" s="371"/>
      <c r="CD6" s="371"/>
      <c r="CE6" s="371"/>
      <c r="CF6" s="371"/>
      <c r="CG6" s="371"/>
      <c r="CH6" s="371"/>
      <c r="CI6" s="371"/>
      <c r="CJ6" s="371"/>
      <c r="CK6" s="371"/>
      <c r="CL6" s="371"/>
      <c r="CM6" s="371"/>
      <c r="CN6" s="371"/>
      <c r="CO6" s="371"/>
      <c r="CP6" s="371"/>
      <c r="CQ6" s="371"/>
      <c r="CR6" s="371"/>
      <c r="CS6" s="371"/>
      <c r="CT6" s="371"/>
      <c r="CU6" s="371"/>
      <c r="CV6" s="371"/>
      <c r="CW6" s="371"/>
      <c r="CX6" s="371"/>
      <c r="CY6" s="371"/>
      <c r="CZ6" s="371"/>
      <c r="DA6" s="371"/>
      <c r="DB6" s="371"/>
      <c r="DC6" s="371"/>
      <c r="DD6" s="371"/>
      <c r="DE6" s="371"/>
      <c r="DF6" s="371"/>
      <c r="DG6" s="371"/>
      <c r="DH6" s="371"/>
      <c r="DI6" s="371"/>
      <c r="DJ6" s="371"/>
      <c r="DK6" s="371"/>
      <c r="DL6" s="371"/>
      <c r="DM6" s="371"/>
      <c r="DN6" s="371"/>
      <c r="DO6" s="371"/>
      <c r="DP6" s="371"/>
      <c r="DQ6" s="371"/>
      <c r="DR6" s="371"/>
      <c r="DS6" s="371"/>
    </row>
    <row r="10" spans="1:124" x14ac:dyDescent="0.25">
      <c r="A10" s="8" t="s">
        <v>153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388" t="s">
        <v>175</v>
      </c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  <c r="AZ10" s="388"/>
      <c r="BA10" s="388"/>
      <c r="BB10" s="388"/>
      <c r="BC10" s="388"/>
      <c r="BD10" s="388"/>
      <c r="BE10" s="388"/>
      <c r="BF10" s="388"/>
      <c r="BG10" s="388"/>
      <c r="BH10" s="388"/>
      <c r="BI10" s="388"/>
      <c r="BJ10" s="388"/>
      <c r="BK10" s="388"/>
      <c r="BL10" s="388"/>
      <c r="BM10" s="388"/>
      <c r="BN10" s="388"/>
      <c r="BO10" s="388"/>
      <c r="BP10" s="388"/>
      <c r="BQ10" s="388"/>
      <c r="BR10" s="388"/>
      <c r="BS10" s="388"/>
      <c r="BT10" s="388"/>
      <c r="BU10" s="388"/>
      <c r="BV10" s="388"/>
      <c r="BW10" s="388"/>
      <c r="BX10" s="388"/>
      <c r="BY10" s="388"/>
      <c r="BZ10" s="388"/>
      <c r="CA10" s="388"/>
      <c r="CB10" s="388"/>
      <c r="CC10" s="388"/>
      <c r="CD10" s="388"/>
      <c r="CE10" s="388"/>
      <c r="CF10" s="388"/>
      <c r="CG10" s="388"/>
      <c r="CH10" s="388"/>
      <c r="CI10" s="388"/>
      <c r="CJ10" s="388"/>
      <c r="CK10" s="388"/>
      <c r="CL10" s="388"/>
      <c r="CM10" s="388"/>
      <c r="CN10" s="388"/>
      <c r="CO10" s="388"/>
      <c r="CP10" s="388"/>
      <c r="CQ10" s="388"/>
      <c r="CR10" s="388"/>
      <c r="CS10" s="388"/>
      <c r="CT10" s="388"/>
      <c r="CU10" s="388"/>
      <c r="CV10" s="388"/>
      <c r="CW10" s="388"/>
      <c r="CX10" s="388"/>
      <c r="CY10" s="388"/>
      <c r="CZ10" s="388"/>
      <c r="DA10" s="388"/>
      <c r="DB10" s="388"/>
      <c r="DC10" s="388"/>
      <c r="DD10" s="388"/>
      <c r="DE10" s="388"/>
      <c r="DF10" s="388"/>
      <c r="DG10" s="388"/>
      <c r="DH10" s="388"/>
      <c r="DI10" s="388"/>
      <c r="DJ10" s="388"/>
      <c r="DK10" s="388"/>
      <c r="DL10" s="388"/>
      <c r="DM10" s="388"/>
      <c r="DN10" s="388"/>
      <c r="DO10" s="388"/>
      <c r="DP10" s="388"/>
      <c r="DQ10" s="388"/>
      <c r="DR10" s="388"/>
      <c r="DS10" s="388"/>
      <c r="DT10" s="17"/>
    </row>
    <row r="12" spans="1:124" x14ac:dyDescent="0.25">
      <c r="A12" s="8" t="s">
        <v>155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388" t="s">
        <v>176</v>
      </c>
      <c r="AA12" s="388"/>
      <c r="AB12" s="388"/>
      <c r="AC12" s="388"/>
      <c r="AD12" s="388"/>
      <c r="AE12" s="388"/>
      <c r="AF12" s="388"/>
      <c r="AG12" s="388"/>
      <c r="AH12" s="388"/>
      <c r="AI12" s="388"/>
      <c r="AJ12" s="388"/>
      <c r="AK12" s="388"/>
      <c r="AL12" s="388"/>
      <c r="AM12" s="388"/>
      <c r="AN12" s="388"/>
      <c r="AO12" s="388"/>
      <c r="AP12" s="388"/>
      <c r="AQ12" s="388"/>
      <c r="AR12" s="388"/>
      <c r="AS12" s="388"/>
      <c r="AT12" s="388"/>
      <c r="AU12" s="388"/>
      <c r="AV12" s="388"/>
      <c r="AW12" s="388"/>
      <c r="AX12" s="388"/>
      <c r="AY12" s="388"/>
      <c r="AZ12" s="388"/>
      <c r="BA12" s="388"/>
      <c r="BB12" s="388"/>
      <c r="BC12" s="388"/>
      <c r="BD12" s="388"/>
      <c r="BE12" s="388"/>
      <c r="BF12" s="388"/>
      <c r="BG12" s="388"/>
      <c r="BH12" s="388"/>
      <c r="BI12" s="388"/>
      <c r="BJ12" s="388"/>
      <c r="BK12" s="388"/>
      <c r="BL12" s="388"/>
      <c r="BM12" s="388"/>
      <c r="BN12" s="388"/>
      <c r="BO12" s="388"/>
      <c r="BP12" s="388"/>
      <c r="BQ12" s="388"/>
      <c r="BR12" s="388"/>
      <c r="BS12" s="388"/>
      <c r="BT12" s="388"/>
      <c r="BU12" s="388"/>
      <c r="BV12" s="388"/>
      <c r="BW12" s="388"/>
      <c r="BX12" s="388"/>
      <c r="BY12" s="388"/>
      <c r="BZ12" s="388"/>
      <c r="CA12" s="388"/>
      <c r="CB12" s="388"/>
      <c r="CC12" s="388"/>
      <c r="CD12" s="388"/>
      <c r="CE12" s="388"/>
      <c r="CF12" s="388"/>
      <c r="CG12" s="388"/>
      <c r="CH12" s="388"/>
      <c r="CI12" s="388"/>
      <c r="CJ12" s="388"/>
      <c r="CK12" s="388"/>
      <c r="CL12" s="388"/>
      <c r="CM12" s="388"/>
      <c r="CN12" s="388"/>
      <c r="CO12" s="388"/>
      <c r="CP12" s="388"/>
      <c r="CQ12" s="388"/>
      <c r="CR12" s="388"/>
      <c r="CS12" s="388"/>
      <c r="CT12" s="388"/>
      <c r="CU12" s="388"/>
      <c r="CV12" s="388"/>
      <c r="CW12" s="388"/>
      <c r="CX12" s="388"/>
      <c r="CY12" s="388"/>
      <c r="CZ12" s="388"/>
      <c r="DA12" s="388"/>
      <c r="DB12" s="388"/>
      <c r="DC12" s="388"/>
      <c r="DD12" s="388"/>
      <c r="DE12" s="388"/>
      <c r="DF12" s="388"/>
      <c r="DG12" s="388"/>
      <c r="DH12" s="388"/>
      <c r="DI12" s="388"/>
      <c r="DJ12" s="388"/>
      <c r="DK12" s="388"/>
      <c r="DL12" s="388"/>
      <c r="DM12" s="388"/>
      <c r="DN12" s="388"/>
      <c r="DO12" s="388"/>
      <c r="DP12" s="388"/>
      <c r="DQ12" s="388"/>
      <c r="DR12" s="388"/>
      <c r="DS12" s="388"/>
      <c r="DT12" s="17"/>
    </row>
    <row r="14" spans="1:124" x14ac:dyDescent="0.25">
      <c r="A14" s="8" t="s">
        <v>157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388" t="s">
        <v>177</v>
      </c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88"/>
      <c r="AL14" s="388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/>
      <c r="AW14" s="388"/>
      <c r="AX14" s="388"/>
      <c r="AY14" s="388"/>
      <c r="AZ14" s="388"/>
      <c r="BA14" s="388"/>
      <c r="BB14" s="388"/>
      <c r="BC14" s="388"/>
      <c r="BD14" s="388"/>
      <c r="BE14" s="388"/>
      <c r="BF14" s="388"/>
      <c r="BG14" s="388"/>
      <c r="BH14" s="388"/>
      <c r="BI14" s="388"/>
      <c r="BJ14" s="388"/>
      <c r="BK14" s="388"/>
      <c r="BL14" s="388"/>
      <c r="BM14" s="388"/>
      <c r="BN14" s="388"/>
      <c r="BO14" s="388"/>
      <c r="BP14" s="388"/>
      <c r="BQ14" s="388"/>
      <c r="BR14" s="388"/>
      <c r="BS14" s="388"/>
      <c r="BT14" s="388"/>
      <c r="BU14" s="388"/>
      <c r="BV14" s="388"/>
      <c r="BW14" s="388"/>
      <c r="BX14" s="388"/>
      <c r="BY14" s="388"/>
      <c r="BZ14" s="388"/>
      <c r="CA14" s="388"/>
      <c r="CB14" s="388"/>
      <c r="CC14" s="388"/>
      <c r="CD14" s="388"/>
      <c r="CE14" s="388"/>
      <c r="CF14" s="388"/>
      <c r="CG14" s="388"/>
      <c r="CH14" s="388"/>
      <c r="CI14" s="388"/>
      <c r="CJ14" s="388"/>
      <c r="CK14" s="388"/>
      <c r="CL14" s="388"/>
      <c r="CM14" s="388"/>
      <c r="CN14" s="388"/>
      <c r="CO14" s="388"/>
      <c r="CP14" s="388"/>
      <c r="CQ14" s="388"/>
      <c r="CR14" s="388"/>
      <c r="CS14" s="388"/>
      <c r="CT14" s="388"/>
      <c r="CU14" s="388"/>
      <c r="CV14" s="388"/>
      <c r="CW14" s="388"/>
      <c r="CX14" s="388"/>
      <c r="CY14" s="388"/>
      <c r="CZ14" s="388"/>
      <c r="DA14" s="388"/>
      <c r="DB14" s="388"/>
      <c r="DC14" s="388"/>
      <c r="DD14" s="388"/>
      <c r="DE14" s="388"/>
      <c r="DF14" s="388"/>
      <c r="DG14" s="388"/>
      <c r="DH14" s="388"/>
      <c r="DI14" s="388"/>
      <c r="DJ14" s="388"/>
      <c r="DK14" s="388"/>
      <c r="DL14" s="388"/>
      <c r="DM14" s="388"/>
      <c r="DN14" s="388"/>
      <c r="DO14" s="388"/>
      <c r="DP14" s="388"/>
      <c r="DQ14" s="388"/>
      <c r="DR14" s="388"/>
      <c r="DS14" s="388"/>
      <c r="DT14" s="17"/>
    </row>
    <row r="16" spans="1:124" x14ac:dyDescent="0.25">
      <c r="A16" s="8" t="s">
        <v>159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388" t="s">
        <v>178</v>
      </c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  <c r="AM16" s="388"/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/>
      <c r="BN16" s="388"/>
      <c r="BO16" s="388"/>
      <c r="BP16" s="388"/>
      <c r="BQ16" s="388"/>
      <c r="BR16" s="388"/>
      <c r="BS16" s="388"/>
      <c r="BT16" s="388"/>
      <c r="BU16" s="388"/>
      <c r="BV16" s="388"/>
      <c r="BW16" s="388"/>
      <c r="BX16" s="388"/>
      <c r="BY16" s="388"/>
      <c r="BZ16" s="388"/>
      <c r="CA16" s="388"/>
      <c r="CB16" s="388"/>
      <c r="CC16" s="388"/>
      <c r="CD16" s="388"/>
      <c r="CE16" s="388"/>
      <c r="CF16" s="388"/>
      <c r="CG16" s="388"/>
      <c r="CH16" s="388"/>
      <c r="CI16" s="388"/>
      <c r="CJ16" s="388"/>
      <c r="CK16" s="388"/>
      <c r="CL16" s="388"/>
      <c r="CM16" s="388"/>
      <c r="CN16" s="388"/>
      <c r="CO16" s="388"/>
      <c r="CP16" s="388"/>
      <c r="CQ16" s="388"/>
      <c r="CR16" s="388"/>
      <c r="CS16" s="388"/>
      <c r="CT16" s="388"/>
      <c r="CU16" s="388"/>
      <c r="CV16" s="388"/>
      <c r="CW16" s="388"/>
      <c r="CX16" s="388"/>
      <c r="CY16" s="388"/>
      <c r="CZ16" s="388"/>
      <c r="DA16" s="388"/>
      <c r="DB16" s="388"/>
      <c r="DC16" s="388"/>
      <c r="DD16" s="388"/>
      <c r="DE16" s="388"/>
      <c r="DF16" s="388"/>
      <c r="DG16" s="388"/>
      <c r="DH16" s="388"/>
      <c r="DI16" s="388"/>
      <c r="DJ16" s="388"/>
      <c r="DK16" s="388"/>
      <c r="DL16" s="388"/>
      <c r="DM16" s="388"/>
      <c r="DN16" s="388"/>
      <c r="DO16" s="388"/>
      <c r="DP16" s="388"/>
      <c r="DQ16" s="388"/>
      <c r="DR16" s="388"/>
      <c r="DS16" s="388"/>
      <c r="DT16" s="17"/>
    </row>
    <row r="18" spans="1:123" x14ac:dyDescent="0.25">
      <c r="A18" s="8" t="s">
        <v>160</v>
      </c>
      <c r="B18" s="17"/>
      <c r="C18" s="17"/>
      <c r="D18" s="17"/>
      <c r="E18" s="17"/>
      <c r="F18" s="360" t="s">
        <v>161</v>
      </c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</row>
    <row r="20" spans="1:123" x14ac:dyDescent="0.25">
      <c r="A20" s="8" t="s">
        <v>162</v>
      </c>
      <c r="B20" s="17"/>
      <c r="C20" s="17"/>
      <c r="D20" s="17"/>
      <c r="E20" s="17"/>
      <c r="F20" s="360" t="s">
        <v>179</v>
      </c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</row>
    <row r="22" spans="1:123" x14ac:dyDescent="0.25">
      <c r="A22" s="8" t="s">
        <v>180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388" t="s">
        <v>165</v>
      </c>
      <c r="U22" s="388"/>
      <c r="V22" s="388"/>
      <c r="W22" s="388"/>
      <c r="X22" s="388"/>
      <c r="Y22" s="388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/>
      <c r="BN22" s="388"/>
      <c r="BO22" s="388"/>
      <c r="BP22" s="388"/>
      <c r="BQ22" s="388"/>
      <c r="BR22" s="388"/>
      <c r="BS22" s="388"/>
      <c r="BT22" s="388"/>
      <c r="BU22" s="388"/>
      <c r="BV22" s="388"/>
      <c r="BW22" s="388"/>
      <c r="BX22" s="388"/>
      <c r="BY22" s="388"/>
      <c r="BZ22" s="388"/>
      <c r="CA22" s="388"/>
      <c r="CB22" s="388"/>
      <c r="CC22" s="388"/>
      <c r="CD22" s="388"/>
      <c r="CE22" s="388"/>
      <c r="CF22" s="388"/>
      <c r="CG22" s="388"/>
      <c r="CH22" s="388"/>
      <c r="CI22" s="388"/>
      <c r="CJ22" s="388"/>
      <c r="CK22" s="388"/>
      <c r="CL22" s="388"/>
      <c r="CM22" s="388"/>
      <c r="CN22" s="388"/>
      <c r="CO22" s="388"/>
      <c r="CP22" s="388"/>
      <c r="CQ22" s="388"/>
      <c r="CR22" s="388"/>
      <c r="CS22" s="388"/>
      <c r="CT22" s="388"/>
      <c r="CU22" s="388"/>
      <c r="CV22" s="388"/>
      <c r="CW22" s="388"/>
      <c r="CX22" s="388"/>
      <c r="CY22" s="388"/>
      <c r="CZ22" s="388"/>
      <c r="DA22" s="388"/>
      <c r="DB22" s="388"/>
      <c r="DC22" s="388"/>
      <c r="DD22" s="388"/>
      <c r="DE22" s="388"/>
      <c r="DF22" s="388"/>
      <c r="DG22" s="388"/>
      <c r="DH22" s="388"/>
      <c r="DI22" s="388"/>
      <c r="DJ22" s="388"/>
      <c r="DK22" s="388"/>
      <c r="DL22" s="388"/>
      <c r="DM22" s="388"/>
      <c r="DN22" s="388"/>
      <c r="DO22" s="388"/>
      <c r="DP22" s="388"/>
      <c r="DQ22" s="388"/>
      <c r="DR22" s="388"/>
      <c r="DS22" s="388"/>
    </row>
    <row r="24" spans="1:123" x14ac:dyDescent="0.25">
      <c r="A24" s="8" t="s">
        <v>166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389" t="s">
        <v>167</v>
      </c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389"/>
      <c r="AL24" s="389"/>
      <c r="AM24" s="389"/>
      <c r="AN24" s="389"/>
      <c r="AO24" s="389"/>
      <c r="AP24" s="389"/>
      <c r="AQ24" s="389"/>
      <c r="AR24" s="389"/>
      <c r="AS24" s="389"/>
      <c r="AT24" s="389"/>
      <c r="AU24" s="389"/>
      <c r="AV24" s="389"/>
      <c r="AW24" s="389"/>
      <c r="AX24" s="389"/>
      <c r="AY24" s="389"/>
      <c r="AZ24" s="389"/>
      <c r="BA24" s="389"/>
      <c r="BB24" s="389"/>
      <c r="BC24" s="389"/>
      <c r="BD24" s="389"/>
      <c r="BE24" s="389"/>
      <c r="BF24" s="389"/>
      <c r="BG24" s="389"/>
      <c r="BH24" s="389"/>
      <c r="BI24" s="389"/>
      <c r="BJ24" s="389"/>
      <c r="BK24" s="389"/>
      <c r="BL24" s="389"/>
      <c r="BM24" s="389"/>
      <c r="BN24" s="389"/>
      <c r="BO24" s="389"/>
      <c r="BP24" s="389"/>
      <c r="BQ24" s="389"/>
      <c r="BR24" s="389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</row>
    <row r="26" spans="1:123" x14ac:dyDescent="0.25">
      <c r="A26" s="8" t="s">
        <v>168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360" t="s">
        <v>181</v>
      </c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</row>
    <row r="28" spans="1:123" x14ac:dyDescent="0.25">
      <c r="A28" s="8" t="s">
        <v>170</v>
      </c>
      <c r="B28" s="17"/>
      <c r="C28" s="17"/>
      <c r="D28" s="17"/>
      <c r="E28" s="17"/>
      <c r="F28" s="360" t="s">
        <v>182</v>
      </c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</row>
  </sheetData>
  <mergeCells count="11">
    <mergeCell ref="F28:AC28"/>
    <mergeCell ref="F18:AF18"/>
    <mergeCell ref="F20:AF20"/>
    <mergeCell ref="T22:DS22"/>
    <mergeCell ref="X24:BR24"/>
    <mergeCell ref="T26:BD26"/>
    <mergeCell ref="A6:DS6"/>
    <mergeCell ref="U10:DS10"/>
    <mergeCell ref="Z12:DS12"/>
    <mergeCell ref="R14:DS14"/>
    <mergeCell ref="R16:DS16"/>
  </mergeCells>
  <hyperlinks>
    <hyperlink ref="X24" r:id="rId1"/>
  </hyperlinks>
  <printOptions gridLines="1"/>
  <pageMargins left="0.39374999999999999" right="0.39374999999999999" top="0.27569444444444402" bottom="0.39374999999999999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  <pageSetUpPr fitToPage="1"/>
  </sheetPr>
  <dimension ref="A1:IW165"/>
  <sheetViews>
    <sheetView zoomScaleNormal="100" workbookViewId="0">
      <selection activeCell="CB15" sqref="CB15:CW15"/>
    </sheetView>
  </sheetViews>
  <sheetFormatPr defaultColWidth="8.85546875" defaultRowHeight="15.75" x14ac:dyDescent="0.25"/>
  <cols>
    <col min="1" max="257" width="1.140625" style="1" customWidth="1"/>
    <col min="258" max="1025" width="1.140625" customWidth="1"/>
  </cols>
  <sheetData>
    <row r="1" spans="1:124" s="2" customFormat="1" ht="11.25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9" t="s">
        <v>183</v>
      </c>
      <c r="DT1" s="19"/>
    </row>
    <row r="2" spans="1:124" s="2" customFormat="1" ht="11.25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9" t="s">
        <v>172</v>
      </c>
      <c r="DT2" s="19"/>
    </row>
    <row r="3" spans="1:124" s="2" customFormat="1" ht="11.25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9" t="s">
        <v>173</v>
      </c>
      <c r="DT3" s="19"/>
    </row>
    <row r="5" spans="1:124" s="15" customFormat="1" ht="18.75" x14ac:dyDescent="0.3">
      <c r="A5" s="371" t="s">
        <v>184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/>
      <c r="BQ5" s="371"/>
      <c r="BR5" s="371"/>
      <c r="BS5" s="371"/>
      <c r="BT5" s="371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1"/>
      <c r="CH5" s="371"/>
      <c r="CI5" s="371"/>
      <c r="CJ5" s="371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1"/>
      <c r="DC5" s="371"/>
      <c r="DD5" s="371"/>
      <c r="DE5" s="371"/>
      <c r="DF5" s="371"/>
      <c r="DG5" s="371"/>
      <c r="DH5" s="371"/>
      <c r="DI5" s="371"/>
      <c r="DJ5" s="371"/>
      <c r="DK5" s="371"/>
      <c r="DL5" s="371"/>
      <c r="DM5" s="371"/>
      <c r="DN5" s="371"/>
      <c r="DO5" s="371"/>
      <c r="DP5" s="371"/>
      <c r="DQ5" s="371"/>
      <c r="DR5" s="371"/>
      <c r="DS5" s="371"/>
    </row>
    <row r="7" spans="1:124" x14ac:dyDescent="0.25">
      <c r="A7" s="372" t="s">
        <v>1</v>
      </c>
      <c r="B7" s="372"/>
      <c r="C7" s="372"/>
      <c r="D7" s="372"/>
      <c r="E7" s="372"/>
      <c r="F7" s="372"/>
      <c r="G7" s="372"/>
      <c r="H7" s="372"/>
      <c r="I7" s="372" t="s">
        <v>2</v>
      </c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 t="s">
        <v>3</v>
      </c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/>
      <c r="BC7" s="372"/>
      <c r="BD7" s="372"/>
      <c r="BE7" s="372"/>
      <c r="BF7" s="372" t="s">
        <v>4</v>
      </c>
      <c r="BG7" s="372"/>
      <c r="BH7" s="372"/>
      <c r="BI7" s="372"/>
      <c r="BJ7" s="372"/>
      <c r="BK7" s="372"/>
      <c r="BL7" s="372"/>
      <c r="BM7" s="372"/>
      <c r="BN7" s="372"/>
      <c r="BO7" s="372"/>
      <c r="BP7" s="372"/>
      <c r="BQ7" s="372"/>
      <c r="BR7" s="372"/>
      <c r="BS7" s="372"/>
      <c r="BT7" s="372"/>
      <c r="BU7" s="372"/>
      <c r="BV7" s="372"/>
      <c r="BW7" s="372"/>
      <c r="BX7" s="372"/>
      <c r="BY7" s="372"/>
      <c r="BZ7" s="372"/>
      <c r="CA7" s="372"/>
      <c r="CB7" s="372" t="s">
        <v>5</v>
      </c>
      <c r="CC7" s="372"/>
      <c r="CD7" s="372"/>
      <c r="CE7" s="372"/>
      <c r="CF7" s="372"/>
      <c r="CG7" s="372"/>
      <c r="CH7" s="372"/>
      <c r="CI7" s="372"/>
      <c r="CJ7" s="372"/>
      <c r="CK7" s="372"/>
      <c r="CL7" s="372"/>
      <c r="CM7" s="372"/>
      <c r="CN7" s="372"/>
      <c r="CO7" s="372"/>
      <c r="CP7" s="372"/>
      <c r="CQ7" s="372"/>
      <c r="CR7" s="372"/>
      <c r="CS7" s="372"/>
      <c r="CT7" s="372"/>
      <c r="CU7" s="372"/>
      <c r="CV7" s="372"/>
      <c r="CW7" s="372"/>
      <c r="CX7" s="372" t="s">
        <v>185</v>
      </c>
      <c r="CY7" s="372"/>
      <c r="CZ7" s="372"/>
      <c r="DA7" s="372"/>
      <c r="DB7" s="372"/>
      <c r="DC7" s="372"/>
      <c r="DD7" s="372"/>
      <c r="DE7" s="372"/>
      <c r="DF7" s="372"/>
      <c r="DG7" s="372"/>
      <c r="DH7" s="372"/>
      <c r="DI7" s="372"/>
      <c r="DJ7" s="372"/>
      <c r="DK7" s="372"/>
      <c r="DL7" s="372"/>
      <c r="DM7" s="372"/>
      <c r="DN7" s="372"/>
      <c r="DO7" s="372"/>
      <c r="DP7" s="372"/>
      <c r="DQ7" s="372"/>
      <c r="DR7" s="372"/>
      <c r="DS7" s="372"/>
      <c r="DT7" s="17"/>
    </row>
    <row r="8" spans="1:124" x14ac:dyDescent="0.25">
      <c r="A8" s="374" t="s">
        <v>9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74" t="s">
        <v>10</v>
      </c>
      <c r="AQ8" s="374"/>
      <c r="AR8" s="374"/>
      <c r="AS8" s="374"/>
      <c r="AT8" s="374"/>
      <c r="AU8" s="374"/>
      <c r="AV8" s="374"/>
      <c r="AW8" s="374"/>
      <c r="AX8" s="374"/>
      <c r="AY8" s="374"/>
      <c r="AZ8" s="374"/>
      <c r="BA8" s="374"/>
      <c r="BB8" s="374"/>
      <c r="BC8" s="374"/>
      <c r="BD8" s="374"/>
      <c r="BE8" s="374"/>
      <c r="BF8" s="374" t="s">
        <v>11</v>
      </c>
      <c r="BG8" s="374"/>
      <c r="BH8" s="374"/>
      <c r="BI8" s="374"/>
      <c r="BJ8" s="374"/>
      <c r="BK8" s="374"/>
      <c r="BL8" s="374"/>
      <c r="BM8" s="374"/>
      <c r="BN8" s="374"/>
      <c r="BO8" s="374"/>
      <c r="BP8" s="374"/>
      <c r="BQ8" s="374"/>
      <c r="BR8" s="374"/>
      <c r="BS8" s="374"/>
      <c r="BT8" s="374"/>
      <c r="BU8" s="374"/>
      <c r="BV8" s="374"/>
      <c r="BW8" s="374"/>
      <c r="BX8" s="374"/>
      <c r="BY8" s="374"/>
      <c r="BZ8" s="374"/>
      <c r="CA8" s="374"/>
      <c r="CB8" s="374" t="s">
        <v>12</v>
      </c>
      <c r="CC8" s="374"/>
      <c r="CD8" s="374"/>
      <c r="CE8" s="374"/>
      <c r="CF8" s="374"/>
      <c r="CG8" s="374"/>
      <c r="CH8" s="374"/>
      <c r="CI8" s="374"/>
      <c r="CJ8" s="374"/>
      <c r="CK8" s="374"/>
      <c r="CL8" s="374"/>
      <c r="CM8" s="374"/>
      <c r="CN8" s="374"/>
      <c r="CO8" s="374"/>
      <c r="CP8" s="374"/>
      <c r="CQ8" s="374"/>
      <c r="CR8" s="374"/>
      <c r="CS8" s="374"/>
      <c r="CT8" s="374"/>
      <c r="CU8" s="374"/>
      <c r="CV8" s="374"/>
      <c r="CW8" s="374"/>
      <c r="CX8" s="374" t="s">
        <v>16</v>
      </c>
      <c r="CY8" s="374"/>
      <c r="CZ8" s="374"/>
      <c r="DA8" s="374"/>
      <c r="DB8" s="374"/>
      <c r="DC8" s="374"/>
      <c r="DD8" s="374"/>
      <c r="DE8" s="374"/>
      <c r="DF8" s="374"/>
      <c r="DG8" s="374"/>
      <c r="DH8" s="374"/>
      <c r="DI8" s="374"/>
      <c r="DJ8" s="374"/>
      <c r="DK8" s="374"/>
      <c r="DL8" s="374"/>
      <c r="DM8" s="374"/>
      <c r="DN8" s="374"/>
      <c r="DO8" s="374"/>
      <c r="DP8" s="374"/>
      <c r="DQ8" s="374"/>
      <c r="DR8" s="374"/>
      <c r="DS8" s="374"/>
      <c r="DT8" s="17"/>
    </row>
    <row r="9" spans="1:124" ht="15.75" customHeight="1" x14ac:dyDescent="0.25">
      <c r="A9" s="375"/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  <c r="BD9" s="375"/>
      <c r="BE9" s="375"/>
      <c r="BF9" s="375" t="s">
        <v>17</v>
      </c>
      <c r="BG9" s="375"/>
      <c r="BH9" s="375"/>
      <c r="BI9" s="375"/>
      <c r="BJ9" s="375"/>
      <c r="BK9" s="375"/>
      <c r="BL9" s="375"/>
      <c r="BM9" s="375"/>
      <c r="BN9" s="375"/>
      <c r="BO9" s="375"/>
      <c r="BP9" s="375"/>
      <c r="BQ9" s="375"/>
      <c r="BR9" s="375"/>
      <c r="BS9" s="375"/>
      <c r="BT9" s="375"/>
      <c r="BU9" s="375"/>
      <c r="BV9" s="375"/>
      <c r="BW9" s="375"/>
      <c r="BX9" s="375"/>
      <c r="BY9" s="375"/>
      <c r="BZ9" s="375"/>
      <c r="CA9" s="375"/>
      <c r="CB9" s="375" t="s">
        <v>186</v>
      </c>
      <c r="CC9" s="375"/>
      <c r="CD9" s="375"/>
      <c r="CE9" s="375"/>
      <c r="CF9" s="375"/>
      <c r="CG9" s="375"/>
      <c r="CH9" s="375"/>
      <c r="CI9" s="375"/>
      <c r="CJ9" s="375"/>
      <c r="CK9" s="375"/>
      <c r="CL9" s="375"/>
      <c r="CM9" s="375"/>
      <c r="CN9" s="375"/>
      <c r="CO9" s="375"/>
      <c r="CP9" s="375"/>
      <c r="CQ9" s="375"/>
      <c r="CR9" s="375"/>
      <c r="CS9" s="375"/>
      <c r="CT9" s="375"/>
      <c r="CU9" s="375"/>
      <c r="CV9" s="375"/>
      <c r="CW9" s="375"/>
      <c r="CX9" s="375" t="s">
        <v>18</v>
      </c>
      <c r="CY9" s="375"/>
      <c r="CZ9" s="375"/>
      <c r="DA9" s="375"/>
      <c r="DB9" s="375"/>
      <c r="DC9" s="375"/>
      <c r="DD9" s="375"/>
      <c r="DE9" s="375"/>
      <c r="DF9" s="375"/>
      <c r="DG9" s="375"/>
      <c r="DH9" s="375"/>
      <c r="DI9" s="375"/>
      <c r="DJ9" s="375"/>
      <c r="DK9" s="375"/>
      <c r="DL9" s="375"/>
      <c r="DM9" s="375"/>
      <c r="DN9" s="375"/>
      <c r="DO9" s="375"/>
      <c r="DP9" s="375"/>
      <c r="DQ9" s="375"/>
      <c r="DR9" s="375"/>
      <c r="DS9" s="375"/>
      <c r="DT9" s="17"/>
    </row>
    <row r="10" spans="1:124" s="20" customFormat="1" x14ac:dyDescent="0.2">
      <c r="A10" s="376" t="s">
        <v>21</v>
      </c>
      <c r="B10" s="376"/>
      <c r="C10" s="376"/>
      <c r="D10" s="376"/>
      <c r="E10" s="376"/>
      <c r="F10" s="376"/>
      <c r="G10" s="376"/>
      <c r="H10" s="376"/>
      <c r="I10" s="390" t="s">
        <v>187</v>
      </c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0"/>
      <c r="AC10" s="390"/>
      <c r="AD10" s="390"/>
      <c r="AE10" s="390"/>
      <c r="AF10" s="390"/>
      <c r="AG10" s="390"/>
      <c r="AH10" s="390"/>
      <c r="AI10" s="390"/>
      <c r="AJ10" s="390"/>
      <c r="AK10" s="390"/>
      <c r="AL10" s="390"/>
      <c r="AM10" s="390"/>
      <c r="AN10" s="390"/>
      <c r="AO10" s="390"/>
      <c r="AP10" s="376"/>
      <c r="AQ10" s="376"/>
      <c r="AR10" s="376"/>
      <c r="AS10" s="376"/>
      <c r="AT10" s="376"/>
      <c r="AU10" s="376"/>
      <c r="AV10" s="376"/>
      <c r="AW10" s="376"/>
      <c r="AX10" s="376"/>
      <c r="AY10" s="376"/>
      <c r="AZ10" s="376"/>
      <c r="BA10" s="376"/>
      <c r="BB10" s="376"/>
      <c r="BC10" s="376"/>
      <c r="BD10" s="376"/>
      <c r="BE10" s="376"/>
      <c r="BF10" s="378"/>
      <c r="BG10" s="378"/>
      <c r="BH10" s="378"/>
      <c r="BI10" s="378"/>
      <c r="BJ10" s="378"/>
      <c r="BK10" s="378"/>
      <c r="BL10" s="378"/>
      <c r="BM10" s="378"/>
      <c r="BN10" s="378"/>
      <c r="BO10" s="378"/>
      <c r="BP10" s="378"/>
      <c r="BQ10" s="378"/>
      <c r="BR10" s="378"/>
      <c r="BS10" s="378"/>
      <c r="BT10" s="378"/>
      <c r="BU10" s="378"/>
      <c r="BV10" s="378"/>
      <c r="BW10" s="378"/>
      <c r="BX10" s="378"/>
      <c r="BY10" s="378"/>
      <c r="BZ10" s="378"/>
      <c r="CA10" s="378"/>
      <c r="CB10" s="378"/>
      <c r="CC10" s="378"/>
      <c r="CD10" s="378"/>
      <c r="CE10" s="378"/>
      <c r="CF10" s="378"/>
      <c r="CG10" s="378"/>
      <c r="CH10" s="378"/>
      <c r="CI10" s="378"/>
      <c r="CJ10" s="378"/>
      <c r="CK10" s="378"/>
      <c r="CL10" s="378"/>
      <c r="CM10" s="378"/>
      <c r="CN10" s="378"/>
      <c r="CO10" s="378"/>
      <c r="CP10" s="378"/>
      <c r="CQ10" s="378"/>
      <c r="CR10" s="378"/>
      <c r="CS10" s="378"/>
      <c r="CT10" s="378"/>
      <c r="CU10" s="378"/>
      <c r="CV10" s="378"/>
      <c r="CW10" s="378"/>
      <c r="CX10" s="378"/>
      <c r="CY10" s="378"/>
      <c r="CZ10" s="378"/>
      <c r="DA10" s="378"/>
      <c r="DB10" s="378"/>
      <c r="DC10" s="378"/>
      <c r="DD10" s="378"/>
      <c r="DE10" s="378"/>
      <c r="DF10" s="378"/>
      <c r="DG10" s="378"/>
      <c r="DH10" s="378"/>
      <c r="DI10" s="378"/>
      <c r="DJ10" s="378"/>
      <c r="DK10" s="378"/>
      <c r="DL10" s="378"/>
      <c r="DM10" s="378"/>
      <c r="DN10" s="378"/>
      <c r="DO10" s="378"/>
      <c r="DP10" s="378"/>
      <c r="DQ10" s="378"/>
      <c r="DR10" s="378"/>
      <c r="DS10" s="378"/>
    </row>
    <row r="11" spans="1:124" s="20" customFormat="1" x14ac:dyDescent="0.2">
      <c r="A11" s="376"/>
      <c r="B11" s="376"/>
      <c r="C11" s="376"/>
      <c r="D11" s="376"/>
      <c r="E11" s="376"/>
      <c r="F11" s="376"/>
      <c r="G11" s="376"/>
      <c r="H11" s="376"/>
      <c r="I11" s="383" t="s">
        <v>188</v>
      </c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83"/>
      <c r="AP11" s="376"/>
      <c r="AQ11" s="376"/>
      <c r="AR11" s="376"/>
      <c r="AS11" s="376"/>
      <c r="AT11" s="376"/>
      <c r="AU11" s="376"/>
      <c r="AV11" s="376"/>
      <c r="AW11" s="376"/>
      <c r="AX11" s="376"/>
      <c r="AY11" s="376"/>
      <c r="AZ11" s="376"/>
      <c r="BA11" s="376"/>
      <c r="BB11" s="376"/>
      <c r="BC11" s="376"/>
      <c r="BD11" s="376"/>
      <c r="BE11" s="376"/>
      <c r="BF11" s="378"/>
      <c r="BG11" s="378"/>
      <c r="BH11" s="378"/>
      <c r="BI11" s="378"/>
      <c r="BJ11" s="378"/>
      <c r="BK11" s="378"/>
      <c r="BL11" s="378"/>
      <c r="BM11" s="378"/>
      <c r="BN11" s="378"/>
      <c r="BO11" s="378"/>
      <c r="BP11" s="378"/>
      <c r="BQ11" s="378"/>
      <c r="BR11" s="378"/>
      <c r="BS11" s="378"/>
      <c r="BT11" s="378"/>
      <c r="BU11" s="378"/>
      <c r="BV11" s="378"/>
      <c r="BW11" s="378"/>
      <c r="BX11" s="378"/>
      <c r="BY11" s="378"/>
      <c r="BZ11" s="378"/>
      <c r="CA11" s="378"/>
      <c r="CB11" s="378"/>
      <c r="CC11" s="378"/>
      <c r="CD11" s="378"/>
      <c r="CE11" s="378"/>
      <c r="CF11" s="378"/>
      <c r="CG11" s="378"/>
      <c r="CH11" s="378"/>
      <c r="CI11" s="378"/>
      <c r="CJ11" s="378"/>
      <c r="CK11" s="378"/>
      <c r="CL11" s="378"/>
      <c r="CM11" s="378"/>
      <c r="CN11" s="378"/>
      <c r="CO11" s="378"/>
      <c r="CP11" s="378"/>
      <c r="CQ11" s="378"/>
      <c r="CR11" s="378"/>
      <c r="CS11" s="378"/>
      <c r="CT11" s="378"/>
      <c r="CU11" s="378"/>
      <c r="CV11" s="378"/>
      <c r="CW11" s="378"/>
      <c r="CX11" s="378"/>
      <c r="CY11" s="378"/>
      <c r="CZ11" s="378"/>
      <c r="DA11" s="378"/>
      <c r="DB11" s="378"/>
      <c r="DC11" s="378"/>
      <c r="DD11" s="378"/>
      <c r="DE11" s="378"/>
      <c r="DF11" s="378"/>
      <c r="DG11" s="378"/>
      <c r="DH11" s="378"/>
      <c r="DI11" s="378"/>
      <c r="DJ11" s="378"/>
      <c r="DK11" s="378"/>
      <c r="DL11" s="378"/>
      <c r="DM11" s="378"/>
      <c r="DN11" s="378"/>
      <c r="DO11" s="378"/>
      <c r="DP11" s="378"/>
      <c r="DQ11" s="378"/>
      <c r="DR11" s="378"/>
      <c r="DS11" s="378"/>
    </row>
    <row r="12" spans="1:124" s="20" customFormat="1" x14ac:dyDescent="0.2">
      <c r="A12" s="373"/>
      <c r="B12" s="373"/>
      <c r="C12" s="373"/>
      <c r="D12" s="373"/>
      <c r="E12" s="373"/>
      <c r="F12" s="373"/>
      <c r="G12" s="373"/>
      <c r="H12" s="373"/>
      <c r="I12" s="383" t="s">
        <v>87</v>
      </c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383"/>
      <c r="AP12" s="373"/>
      <c r="AQ12" s="373"/>
      <c r="AR12" s="373"/>
      <c r="AS12" s="373"/>
      <c r="AT12" s="373"/>
      <c r="AU12" s="373"/>
      <c r="AV12" s="373"/>
      <c r="AW12" s="373"/>
      <c r="AX12" s="373"/>
      <c r="AY12" s="373"/>
      <c r="AZ12" s="373"/>
      <c r="BA12" s="373"/>
      <c r="BB12" s="373"/>
      <c r="BC12" s="373"/>
      <c r="BD12" s="373"/>
      <c r="BE12" s="373"/>
      <c r="BF12" s="379"/>
      <c r="BG12" s="379"/>
      <c r="BH12" s="379"/>
      <c r="BI12" s="379"/>
      <c r="BJ12" s="379"/>
      <c r="BK12" s="379"/>
      <c r="BL12" s="379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79"/>
      <c r="BX12" s="379"/>
      <c r="BY12" s="379"/>
      <c r="BZ12" s="379"/>
      <c r="CA12" s="379"/>
      <c r="CB12" s="379"/>
      <c r="CC12" s="379"/>
      <c r="CD12" s="379"/>
      <c r="CE12" s="379"/>
      <c r="CF12" s="379"/>
      <c r="CG12" s="379"/>
      <c r="CH12" s="379"/>
      <c r="CI12" s="379"/>
      <c r="CJ12" s="379"/>
      <c r="CK12" s="379"/>
      <c r="CL12" s="379"/>
      <c r="CM12" s="379"/>
      <c r="CN12" s="379"/>
      <c r="CO12" s="379"/>
      <c r="CP12" s="379"/>
      <c r="CQ12" s="379"/>
      <c r="CR12" s="379"/>
      <c r="CS12" s="379"/>
      <c r="CT12" s="379"/>
      <c r="CU12" s="379"/>
      <c r="CV12" s="379"/>
      <c r="CW12" s="379"/>
      <c r="CX12" s="379"/>
      <c r="CY12" s="379"/>
      <c r="CZ12" s="379"/>
      <c r="DA12" s="379"/>
      <c r="DB12" s="379"/>
      <c r="DC12" s="379"/>
      <c r="DD12" s="379"/>
      <c r="DE12" s="379"/>
      <c r="DF12" s="379"/>
      <c r="DG12" s="379"/>
      <c r="DH12" s="379"/>
      <c r="DI12" s="379"/>
      <c r="DJ12" s="379"/>
      <c r="DK12" s="379"/>
      <c r="DL12" s="379"/>
      <c r="DM12" s="379"/>
      <c r="DN12" s="379"/>
      <c r="DO12" s="379"/>
      <c r="DP12" s="379"/>
      <c r="DQ12" s="379"/>
      <c r="DR12" s="379"/>
      <c r="DS12" s="379"/>
    </row>
    <row r="13" spans="1:124" s="20" customFormat="1" x14ac:dyDescent="0.2">
      <c r="A13" s="373" t="s">
        <v>25</v>
      </c>
      <c r="B13" s="373"/>
      <c r="C13" s="373"/>
      <c r="D13" s="373"/>
      <c r="E13" s="373"/>
      <c r="F13" s="373"/>
      <c r="G13" s="373"/>
      <c r="H13" s="373"/>
      <c r="I13" s="383" t="s">
        <v>189</v>
      </c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3"/>
      <c r="AM13" s="383"/>
      <c r="AN13" s="383"/>
      <c r="AO13" s="383"/>
      <c r="AP13" s="373" t="s">
        <v>60</v>
      </c>
      <c r="AQ13" s="373"/>
      <c r="AR13" s="373"/>
      <c r="AS13" s="373"/>
      <c r="AT13" s="373"/>
      <c r="AU13" s="373"/>
      <c r="AV13" s="373"/>
      <c r="AW13" s="373"/>
      <c r="AX13" s="373"/>
      <c r="AY13" s="373"/>
      <c r="AZ13" s="373"/>
      <c r="BA13" s="373"/>
      <c r="BB13" s="373"/>
      <c r="BC13" s="373"/>
      <c r="BD13" s="373"/>
      <c r="BE13" s="373"/>
      <c r="BF13" s="379"/>
      <c r="BG13" s="379"/>
      <c r="BH13" s="379"/>
      <c r="BI13" s="379"/>
      <c r="BJ13" s="379"/>
      <c r="BK13" s="379"/>
      <c r="BL13" s="379"/>
      <c r="BM13" s="379"/>
      <c r="BN13" s="379"/>
      <c r="BO13" s="379"/>
      <c r="BP13" s="379"/>
      <c r="BQ13" s="379"/>
      <c r="BR13" s="379"/>
      <c r="BS13" s="379"/>
      <c r="BT13" s="379"/>
      <c r="BU13" s="379"/>
      <c r="BV13" s="379"/>
      <c r="BW13" s="379"/>
      <c r="BX13" s="379"/>
      <c r="BY13" s="379"/>
      <c r="BZ13" s="379"/>
      <c r="CA13" s="379"/>
      <c r="CB13" s="379"/>
      <c r="CC13" s="379"/>
      <c r="CD13" s="379"/>
      <c r="CE13" s="379"/>
      <c r="CF13" s="379"/>
      <c r="CG13" s="379"/>
      <c r="CH13" s="379"/>
      <c r="CI13" s="379"/>
      <c r="CJ13" s="379"/>
      <c r="CK13" s="379"/>
      <c r="CL13" s="379"/>
      <c r="CM13" s="379"/>
      <c r="CN13" s="379"/>
      <c r="CO13" s="379"/>
      <c r="CP13" s="379"/>
      <c r="CQ13" s="379"/>
      <c r="CR13" s="379"/>
      <c r="CS13" s="379"/>
      <c r="CT13" s="379"/>
      <c r="CU13" s="379"/>
      <c r="CV13" s="379"/>
      <c r="CW13" s="379"/>
      <c r="CX13" s="379"/>
      <c r="CY13" s="379"/>
      <c r="CZ13" s="379"/>
      <c r="DA13" s="379"/>
      <c r="DB13" s="379"/>
      <c r="DC13" s="379"/>
      <c r="DD13" s="379"/>
      <c r="DE13" s="379"/>
      <c r="DF13" s="379"/>
      <c r="DG13" s="379"/>
      <c r="DH13" s="379"/>
      <c r="DI13" s="379"/>
      <c r="DJ13" s="379"/>
      <c r="DK13" s="379"/>
      <c r="DL13" s="379"/>
      <c r="DM13" s="379"/>
      <c r="DN13" s="379"/>
      <c r="DO13" s="379"/>
      <c r="DP13" s="379"/>
      <c r="DQ13" s="379"/>
      <c r="DR13" s="379"/>
      <c r="DS13" s="379"/>
    </row>
    <row r="14" spans="1:124" s="20" customFormat="1" x14ac:dyDescent="0.2">
      <c r="A14" s="373"/>
      <c r="B14" s="373"/>
      <c r="C14" s="373"/>
      <c r="D14" s="373"/>
      <c r="E14" s="373"/>
      <c r="F14" s="373"/>
      <c r="G14" s="373"/>
      <c r="H14" s="373"/>
      <c r="I14" s="383" t="s">
        <v>190</v>
      </c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383"/>
      <c r="AM14" s="383"/>
      <c r="AN14" s="383"/>
      <c r="AO14" s="383"/>
      <c r="AP14" s="373"/>
      <c r="AQ14" s="373"/>
      <c r="AR14" s="373"/>
      <c r="AS14" s="373"/>
      <c r="AT14" s="373"/>
      <c r="AU14" s="373"/>
      <c r="AV14" s="373"/>
      <c r="AW14" s="373"/>
      <c r="AX14" s="373"/>
      <c r="AY14" s="373"/>
      <c r="AZ14" s="373"/>
      <c r="BA14" s="373"/>
      <c r="BB14" s="373"/>
      <c r="BC14" s="373"/>
      <c r="BD14" s="373"/>
      <c r="BE14" s="373"/>
      <c r="BF14" s="379"/>
      <c r="BG14" s="379"/>
      <c r="BH14" s="379"/>
      <c r="BI14" s="379"/>
      <c r="BJ14" s="379"/>
      <c r="BK14" s="379"/>
      <c r="BL14" s="379"/>
      <c r="BM14" s="379"/>
      <c r="BN14" s="379"/>
      <c r="BO14" s="379"/>
      <c r="BP14" s="379"/>
      <c r="BQ14" s="379"/>
      <c r="BR14" s="379"/>
      <c r="BS14" s="379"/>
      <c r="BT14" s="379"/>
      <c r="BU14" s="379"/>
      <c r="BV14" s="379"/>
      <c r="BW14" s="379"/>
      <c r="BX14" s="379"/>
      <c r="BY14" s="379"/>
      <c r="BZ14" s="379"/>
      <c r="CA14" s="379"/>
      <c r="CB14" s="379"/>
      <c r="CC14" s="379"/>
      <c r="CD14" s="379"/>
      <c r="CE14" s="379"/>
      <c r="CF14" s="379"/>
      <c r="CG14" s="379"/>
      <c r="CH14" s="379"/>
      <c r="CI14" s="379"/>
      <c r="CJ14" s="379"/>
      <c r="CK14" s="379"/>
      <c r="CL14" s="379"/>
      <c r="CM14" s="379"/>
      <c r="CN14" s="379"/>
      <c r="CO14" s="379"/>
      <c r="CP14" s="379"/>
      <c r="CQ14" s="379"/>
      <c r="CR14" s="379"/>
      <c r="CS14" s="379"/>
      <c r="CT14" s="379"/>
      <c r="CU14" s="379"/>
      <c r="CV14" s="379"/>
      <c r="CW14" s="379"/>
      <c r="CX14" s="379"/>
      <c r="CY14" s="379"/>
      <c r="CZ14" s="379"/>
      <c r="DA14" s="379"/>
      <c r="DB14" s="379"/>
      <c r="DC14" s="379"/>
      <c r="DD14" s="379"/>
      <c r="DE14" s="379"/>
      <c r="DF14" s="379"/>
      <c r="DG14" s="379"/>
      <c r="DH14" s="379"/>
      <c r="DI14" s="379"/>
      <c r="DJ14" s="379"/>
      <c r="DK14" s="379"/>
      <c r="DL14" s="379"/>
      <c r="DM14" s="379"/>
      <c r="DN14" s="379"/>
      <c r="DO14" s="379"/>
      <c r="DP14" s="379"/>
      <c r="DQ14" s="379"/>
      <c r="DR14" s="379"/>
      <c r="DS14" s="379"/>
    </row>
    <row r="15" spans="1:124" s="20" customFormat="1" x14ac:dyDescent="0.2">
      <c r="A15" s="373" t="s">
        <v>191</v>
      </c>
      <c r="B15" s="373"/>
      <c r="C15" s="373"/>
      <c r="D15" s="373"/>
      <c r="E15" s="373"/>
      <c r="F15" s="373"/>
      <c r="G15" s="373"/>
      <c r="H15" s="373"/>
      <c r="I15" s="383" t="s">
        <v>192</v>
      </c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73" t="s">
        <v>60</v>
      </c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3"/>
      <c r="BF15" s="379"/>
      <c r="BG15" s="379"/>
      <c r="BH15" s="379"/>
      <c r="BI15" s="379"/>
      <c r="BJ15" s="379"/>
      <c r="BK15" s="379"/>
      <c r="BL15" s="379"/>
      <c r="BM15" s="379"/>
      <c r="BN15" s="379"/>
      <c r="BO15" s="379"/>
      <c r="BP15" s="379"/>
      <c r="BQ15" s="379"/>
      <c r="BR15" s="379"/>
      <c r="BS15" s="379"/>
      <c r="BT15" s="379"/>
      <c r="BU15" s="379"/>
      <c r="BV15" s="379"/>
      <c r="BW15" s="379"/>
      <c r="BX15" s="379"/>
      <c r="BY15" s="379"/>
      <c r="BZ15" s="379"/>
      <c r="CA15" s="379"/>
      <c r="CB15" s="379"/>
      <c r="CC15" s="379"/>
      <c r="CD15" s="379"/>
      <c r="CE15" s="379"/>
      <c r="CF15" s="379"/>
      <c r="CG15" s="379"/>
      <c r="CH15" s="379"/>
      <c r="CI15" s="379"/>
      <c r="CJ15" s="379"/>
      <c r="CK15" s="379"/>
      <c r="CL15" s="379"/>
      <c r="CM15" s="379"/>
      <c r="CN15" s="379"/>
      <c r="CO15" s="379"/>
      <c r="CP15" s="379"/>
      <c r="CQ15" s="379"/>
      <c r="CR15" s="379"/>
      <c r="CS15" s="379"/>
      <c r="CT15" s="379"/>
      <c r="CU15" s="379"/>
      <c r="CV15" s="379"/>
      <c r="CW15" s="379"/>
      <c r="CX15" s="379"/>
      <c r="CY15" s="379"/>
      <c r="CZ15" s="379"/>
      <c r="DA15" s="379"/>
      <c r="DB15" s="379"/>
      <c r="DC15" s="379"/>
      <c r="DD15" s="379"/>
      <c r="DE15" s="379"/>
      <c r="DF15" s="379"/>
      <c r="DG15" s="379"/>
      <c r="DH15" s="379"/>
      <c r="DI15" s="379"/>
      <c r="DJ15" s="379"/>
      <c r="DK15" s="379"/>
      <c r="DL15" s="379"/>
      <c r="DM15" s="379"/>
      <c r="DN15" s="379"/>
      <c r="DO15" s="379"/>
      <c r="DP15" s="379"/>
      <c r="DQ15" s="379"/>
      <c r="DR15" s="379"/>
      <c r="DS15" s="379"/>
    </row>
    <row r="16" spans="1:124" s="20" customFormat="1" x14ac:dyDescent="0.2">
      <c r="A16" s="373"/>
      <c r="B16" s="373"/>
      <c r="C16" s="373"/>
      <c r="D16" s="373"/>
      <c r="E16" s="373"/>
      <c r="F16" s="373"/>
      <c r="G16" s="373"/>
      <c r="H16" s="373"/>
      <c r="I16" s="383" t="s">
        <v>193</v>
      </c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383"/>
      <c r="AL16" s="383"/>
      <c r="AM16" s="383"/>
      <c r="AN16" s="383"/>
      <c r="AO16" s="383"/>
      <c r="AP16" s="373" t="s">
        <v>60</v>
      </c>
      <c r="AQ16" s="373"/>
      <c r="AR16" s="373"/>
      <c r="AS16" s="373"/>
      <c r="AT16" s="373"/>
      <c r="AU16" s="373"/>
      <c r="AV16" s="373"/>
      <c r="AW16" s="373"/>
      <c r="AX16" s="373"/>
      <c r="AY16" s="373"/>
      <c r="AZ16" s="373"/>
      <c r="BA16" s="373"/>
      <c r="BB16" s="373"/>
      <c r="BC16" s="373"/>
      <c r="BD16" s="373"/>
      <c r="BE16" s="373"/>
      <c r="BF16" s="379"/>
      <c r="BG16" s="379"/>
      <c r="BH16" s="379"/>
      <c r="BI16" s="379"/>
      <c r="BJ16" s="379"/>
      <c r="BK16" s="379"/>
      <c r="BL16" s="379"/>
      <c r="BM16" s="379"/>
      <c r="BN16" s="379"/>
      <c r="BO16" s="379"/>
      <c r="BP16" s="379"/>
      <c r="BQ16" s="379"/>
      <c r="BR16" s="379"/>
      <c r="BS16" s="379"/>
      <c r="BT16" s="379"/>
      <c r="BU16" s="379"/>
      <c r="BV16" s="379"/>
      <c r="BW16" s="379"/>
      <c r="BX16" s="379"/>
      <c r="BY16" s="379"/>
      <c r="BZ16" s="379"/>
      <c r="CA16" s="379"/>
      <c r="CB16" s="379"/>
      <c r="CC16" s="379"/>
      <c r="CD16" s="379"/>
      <c r="CE16" s="379"/>
      <c r="CF16" s="379"/>
      <c r="CG16" s="379"/>
      <c r="CH16" s="379"/>
      <c r="CI16" s="379"/>
      <c r="CJ16" s="379"/>
      <c r="CK16" s="379"/>
      <c r="CL16" s="379"/>
      <c r="CM16" s="379"/>
      <c r="CN16" s="379"/>
      <c r="CO16" s="379"/>
      <c r="CP16" s="379"/>
      <c r="CQ16" s="379"/>
      <c r="CR16" s="379"/>
      <c r="CS16" s="379"/>
      <c r="CT16" s="379"/>
      <c r="CU16" s="379"/>
      <c r="CV16" s="379"/>
      <c r="CW16" s="379"/>
      <c r="CX16" s="379"/>
      <c r="CY16" s="379"/>
      <c r="CZ16" s="379"/>
      <c r="DA16" s="379"/>
      <c r="DB16" s="379"/>
      <c r="DC16" s="379"/>
      <c r="DD16" s="379"/>
      <c r="DE16" s="379"/>
      <c r="DF16" s="379"/>
      <c r="DG16" s="379"/>
      <c r="DH16" s="379"/>
      <c r="DI16" s="379"/>
      <c r="DJ16" s="379"/>
      <c r="DK16" s="379"/>
      <c r="DL16" s="379"/>
      <c r="DM16" s="379"/>
      <c r="DN16" s="379"/>
      <c r="DO16" s="379"/>
      <c r="DP16" s="379"/>
      <c r="DQ16" s="379"/>
      <c r="DR16" s="379"/>
      <c r="DS16" s="379"/>
    </row>
    <row r="17" spans="1:123" s="20" customFormat="1" x14ac:dyDescent="0.2">
      <c r="A17" s="373"/>
      <c r="B17" s="373"/>
      <c r="C17" s="373"/>
      <c r="D17" s="373"/>
      <c r="E17" s="373"/>
      <c r="F17" s="373"/>
      <c r="G17" s="373"/>
      <c r="H17" s="373"/>
      <c r="I17" s="383" t="s">
        <v>194</v>
      </c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73" t="s">
        <v>60</v>
      </c>
      <c r="AQ17" s="373"/>
      <c r="AR17" s="373"/>
      <c r="AS17" s="373"/>
      <c r="AT17" s="373"/>
      <c r="AU17" s="373"/>
      <c r="AV17" s="373"/>
      <c r="AW17" s="373"/>
      <c r="AX17" s="373"/>
      <c r="AY17" s="373"/>
      <c r="AZ17" s="373"/>
      <c r="BA17" s="373"/>
      <c r="BB17" s="373"/>
      <c r="BC17" s="373"/>
      <c r="BD17" s="373"/>
      <c r="BE17" s="373"/>
      <c r="BF17" s="379"/>
      <c r="BG17" s="379"/>
      <c r="BH17" s="379"/>
      <c r="BI17" s="379"/>
      <c r="BJ17" s="379"/>
      <c r="BK17" s="379"/>
      <c r="BL17" s="379"/>
      <c r="BM17" s="379"/>
      <c r="BN17" s="379"/>
      <c r="BO17" s="379"/>
      <c r="BP17" s="379"/>
      <c r="BQ17" s="379"/>
      <c r="BR17" s="379"/>
      <c r="BS17" s="379"/>
      <c r="BT17" s="379"/>
      <c r="BU17" s="379"/>
      <c r="BV17" s="379"/>
      <c r="BW17" s="379"/>
      <c r="BX17" s="379"/>
      <c r="BY17" s="379"/>
      <c r="BZ17" s="379"/>
      <c r="CA17" s="379"/>
      <c r="CB17" s="379"/>
      <c r="CC17" s="379"/>
      <c r="CD17" s="379"/>
      <c r="CE17" s="379"/>
      <c r="CF17" s="379"/>
      <c r="CG17" s="379"/>
      <c r="CH17" s="379"/>
      <c r="CI17" s="379"/>
      <c r="CJ17" s="379"/>
      <c r="CK17" s="379"/>
      <c r="CL17" s="379"/>
      <c r="CM17" s="379"/>
      <c r="CN17" s="379"/>
      <c r="CO17" s="379"/>
      <c r="CP17" s="379"/>
      <c r="CQ17" s="379"/>
      <c r="CR17" s="379"/>
      <c r="CS17" s="379"/>
      <c r="CT17" s="379"/>
      <c r="CU17" s="379"/>
      <c r="CV17" s="379"/>
      <c r="CW17" s="379"/>
      <c r="CX17" s="379"/>
      <c r="CY17" s="379"/>
      <c r="CZ17" s="379"/>
      <c r="DA17" s="379"/>
      <c r="DB17" s="379"/>
      <c r="DC17" s="379"/>
      <c r="DD17" s="379"/>
      <c r="DE17" s="379"/>
      <c r="DF17" s="379"/>
      <c r="DG17" s="379"/>
      <c r="DH17" s="379"/>
      <c r="DI17" s="379"/>
      <c r="DJ17" s="379"/>
      <c r="DK17" s="379"/>
      <c r="DL17" s="379"/>
      <c r="DM17" s="379"/>
      <c r="DN17" s="379"/>
      <c r="DO17" s="379"/>
      <c r="DP17" s="379"/>
      <c r="DQ17" s="379"/>
      <c r="DR17" s="379"/>
      <c r="DS17" s="379"/>
    </row>
    <row r="18" spans="1:123" s="20" customFormat="1" x14ac:dyDescent="0.2">
      <c r="A18" s="373" t="s">
        <v>195</v>
      </c>
      <c r="B18" s="373"/>
      <c r="C18" s="373"/>
      <c r="D18" s="373"/>
      <c r="E18" s="373"/>
      <c r="F18" s="373"/>
      <c r="G18" s="373"/>
      <c r="H18" s="373"/>
      <c r="I18" s="383" t="s">
        <v>196</v>
      </c>
      <c r="J18" s="383"/>
      <c r="K18" s="383"/>
      <c r="L18" s="383"/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383"/>
      <c r="AI18" s="383"/>
      <c r="AJ18" s="383"/>
      <c r="AK18" s="383"/>
      <c r="AL18" s="383"/>
      <c r="AM18" s="383"/>
      <c r="AN18" s="383"/>
      <c r="AO18" s="383"/>
      <c r="AP18" s="373" t="s">
        <v>60</v>
      </c>
      <c r="AQ18" s="373"/>
      <c r="AR18" s="373"/>
      <c r="AS18" s="373"/>
      <c r="AT18" s="373"/>
      <c r="AU18" s="373"/>
      <c r="AV18" s="373"/>
      <c r="AW18" s="373"/>
      <c r="AX18" s="373"/>
      <c r="AY18" s="373"/>
      <c r="AZ18" s="373"/>
      <c r="BA18" s="373"/>
      <c r="BB18" s="373"/>
      <c r="BC18" s="373"/>
      <c r="BD18" s="373"/>
      <c r="BE18" s="373"/>
      <c r="BF18" s="379"/>
      <c r="BG18" s="379"/>
      <c r="BH18" s="379"/>
      <c r="BI18" s="379"/>
      <c r="BJ18" s="379"/>
      <c r="BK18" s="379"/>
      <c r="BL18" s="379"/>
      <c r="BM18" s="379"/>
      <c r="BN18" s="379"/>
      <c r="BO18" s="379"/>
      <c r="BP18" s="379"/>
      <c r="BQ18" s="379"/>
      <c r="BR18" s="379"/>
      <c r="BS18" s="379"/>
      <c r="BT18" s="379"/>
      <c r="BU18" s="379"/>
      <c r="BV18" s="379"/>
      <c r="BW18" s="379"/>
      <c r="BX18" s="379"/>
      <c r="BY18" s="379"/>
      <c r="BZ18" s="379"/>
      <c r="CA18" s="379"/>
      <c r="CB18" s="379"/>
      <c r="CC18" s="379"/>
      <c r="CD18" s="379"/>
      <c r="CE18" s="379"/>
      <c r="CF18" s="379"/>
      <c r="CG18" s="379"/>
      <c r="CH18" s="379"/>
      <c r="CI18" s="379"/>
      <c r="CJ18" s="379"/>
      <c r="CK18" s="379"/>
      <c r="CL18" s="379"/>
      <c r="CM18" s="379"/>
      <c r="CN18" s="379"/>
      <c r="CO18" s="379"/>
      <c r="CP18" s="379"/>
      <c r="CQ18" s="379"/>
      <c r="CR18" s="379"/>
      <c r="CS18" s="379"/>
      <c r="CT18" s="379"/>
      <c r="CU18" s="379"/>
      <c r="CV18" s="379"/>
      <c r="CW18" s="379"/>
      <c r="CX18" s="379"/>
      <c r="CY18" s="379"/>
      <c r="CZ18" s="379"/>
      <c r="DA18" s="379"/>
      <c r="DB18" s="379"/>
      <c r="DC18" s="379"/>
      <c r="DD18" s="379"/>
      <c r="DE18" s="379"/>
      <c r="DF18" s="379"/>
      <c r="DG18" s="379"/>
      <c r="DH18" s="379"/>
      <c r="DI18" s="379"/>
      <c r="DJ18" s="379"/>
      <c r="DK18" s="379"/>
      <c r="DL18" s="379"/>
      <c r="DM18" s="379"/>
      <c r="DN18" s="379"/>
      <c r="DO18" s="379"/>
      <c r="DP18" s="379"/>
      <c r="DQ18" s="379"/>
      <c r="DR18" s="379"/>
      <c r="DS18" s="379"/>
    </row>
    <row r="19" spans="1:123" s="20" customFormat="1" x14ac:dyDescent="0.2">
      <c r="A19" s="373"/>
      <c r="B19" s="373"/>
      <c r="C19" s="373"/>
      <c r="D19" s="373"/>
      <c r="E19" s="373"/>
      <c r="F19" s="373"/>
      <c r="G19" s="373"/>
      <c r="H19" s="373"/>
      <c r="I19" s="383" t="s">
        <v>193</v>
      </c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  <c r="AN19" s="383"/>
      <c r="AO19" s="383"/>
      <c r="AP19" s="373" t="s">
        <v>60</v>
      </c>
      <c r="AQ19" s="373"/>
      <c r="AR19" s="373"/>
      <c r="AS19" s="373"/>
      <c r="AT19" s="373"/>
      <c r="AU19" s="373"/>
      <c r="AV19" s="373"/>
      <c r="AW19" s="373"/>
      <c r="AX19" s="373"/>
      <c r="AY19" s="373"/>
      <c r="AZ19" s="373"/>
      <c r="BA19" s="373"/>
      <c r="BB19" s="373"/>
      <c r="BC19" s="373"/>
      <c r="BD19" s="373"/>
      <c r="BE19" s="373"/>
      <c r="BF19" s="379"/>
      <c r="BG19" s="379"/>
      <c r="BH19" s="379"/>
      <c r="BI19" s="379"/>
      <c r="BJ19" s="379"/>
      <c r="BK19" s="379"/>
      <c r="BL19" s="379"/>
      <c r="BM19" s="379"/>
      <c r="BN19" s="379"/>
      <c r="BO19" s="379"/>
      <c r="BP19" s="379"/>
      <c r="BQ19" s="379"/>
      <c r="BR19" s="379"/>
      <c r="BS19" s="379"/>
      <c r="BT19" s="379"/>
      <c r="BU19" s="379"/>
      <c r="BV19" s="379"/>
      <c r="BW19" s="379"/>
      <c r="BX19" s="379"/>
      <c r="BY19" s="379"/>
      <c r="BZ19" s="379"/>
      <c r="CA19" s="379"/>
      <c r="CB19" s="379"/>
      <c r="CC19" s="379"/>
      <c r="CD19" s="379"/>
      <c r="CE19" s="379"/>
      <c r="CF19" s="379"/>
      <c r="CG19" s="379"/>
      <c r="CH19" s="379"/>
      <c r="CI19" s="379"/>
      <c r="CJ19" s="379"/>
      <c r="CK19" s="379"/>
      <c r="CL19" s="379"/>
      <c r="CM19" s="379"/>
      <c r="CN19" s="379"/>
      <c r="CO19" s="379"/>
      <c r="CP19" s="379"/>
      <c r="CQ19" s="379"/>
      <c r="CR19" s="379"/>
      <c r="CS19" s="379"/>
      <c r="CT19" s="379"/>
      <c r="CU19" s="379"/>
      <c r="CV19" s="379"/>
      <c r="CW19" s="379"/>
      <c r="CX19" s="379"/>
      <c r="CY19" s="379"/>
      <c r="CZ19" s="379"/>
      <c r="DA19" s="379"/>
      <c r="DB19" s="379"/>
      <c r="DC19" s="379"/>
      <c r="DD19" s="379"/>
      <c r="DE19" s="379"/>
      <c r="DF19" s="379"/>
      <c r="DG19" s="379"/>
      <c r="DH19" s="379"/>
      <c r="DI19" s="379"/>
      <c r="DJ19" s="379"/>
      <c r="DK19" s="379"/>
      <c r="DL19" s="379"/>
      <c r="DM19" s="379"/>
      <c r="DN19" s="379"/>
      <c r="DO19" s="379"/>
      <c r="DP19" s="379"/>
      <c r="DQ19" s="379"/>
      <c r="DR19" s="379"/>
      <c r="DS19" s="379"/>
    </row>
    <row r="20" spans="1:123" s="20" customFormat="1" x14ac:dyDescent="0.2">
      <c r="A20" s="373"/>
      <c r="B20" s="373"/>
      <c r="C20" s="373"/>
      <c r="D20" s="373"/>
      <c r="E20" s="373"/>
      <c r="F20" s="373"/>
      <c r="G20" s="373"/>
      <c r="H20" s="373"/>
      <c r="I20" s="383" t="s">
        <v>194</v>
      </c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  <c r="AO20" s="383"/>
      <c r="AP20" s="373" t="s">
        <v>60</v>
      </c>
      <c r="AQ20" s="373"/>
      <c r="AR20" s="373"/>
      <c r="AS20" s="373"/>
      <c r="AT20" s="373"/>
      <c r="AU20" s="373"/>
      <c r="AV20" s="373"/>
      <c r="AW20" s="373"/>
      <c r="AX20" s="373"/>
      <c r="AY20" s="373"/>
      <c r="AZ20" s="373"/>
      <c r="BA20" s="373"/>
      <c r="BB20" s="373"/>
      <c r="BC20" s="373"/>
      <c r="BD20" s="373"/>
      <c r="BE20" s="373"/>
      <c r="BF20" s="379"/>
      <c r="BG20" s="379"/>
      <c r="BH20" s="379"/>
      <c r="BI20" s="379"/>
      <c r="BJ20" s="379"/>
      <c r="BK20" s="379"/>
      <c r="BL20" s="379"/>
      <c r="BM20" s="379"/>
      <c r="BN20" s="379"/>
      <c r="BO20" s="379"/>
      <c r="BP20" s="379"/>
      <c r="BQ20" s="379"/>
      <c r="BR20" s="379"/>
      <c r="BS20" s="379"/>
      <c r="BT20" s="379"/>
      <c r="BU20" s="379"/>
      <c r="BV20" s="379"/>
      <c r="BW20" s="379"/>
      <c r="BX20" s="379"/>
      <c r="BY20" s="379"/>
      <c r="BZ20" s="379"/>
      <c r="CA20" s="379"/>
      <c r="CB20" s="379"/>
      <c r="CC20" s="379"/>
      <c r="CD20" s="379"/>
      <c r="CE20" s="379"/>
      <c r="CF20" s="379"/>
      <c r="CG20" s="379"/>
      <c r="CH20" s="379"/>
      <c r="CI20" s="379"/>
      <c r="CJ20" s="379"/>
      <c r="CK20" s="379"/>
      <c r="CL20" s="379"/>
      <c r="CM20" s="379"/>
      <c r="CN20" s="379"/>
      <c r="CO20" s="379"/>
      <c r="CP20" s="379"/>
      <c r="CQ20" s="379"/>
      <c r="CR20" s="379"/>
      <c r="CS20" s="379"/>
      <c r="CT20" s="379"/>
      <c r="CU20" s="379"/>
      <c r="CV20" s="379"/>
      <c r="CW20" s="379"/>
      <c r="CX20" s="379"/>
      <c r="CY20" s="379"/>
      <c r="CZ20" s="379"/>
      <c r="DA20" s="379"/>
      <c r="DB20" s="379"/>
      <c r="DC20" s="379"/>
      <c r="DD20" s="379"/>
      <c r="DE20" s="379"/>
      <c r="DF20" s="379"/>
      <c r="DG20" s="379"/>
      <c r="DH20" s="379"/>
      <c r="DI20" s="379"/>
      <c r="DJ20" s="379"/>
      <c r="DK20" s="379"/>
      <c r="DL20" s="379"/>
      <c r="DM20" s="379"/>
      <c r="DN20" s="379"/>
      <c r="DO20" s="379"/>
      <c r="DP20" s="379"/>
      <c r="DQ20" s="379"/>
      <c r="DR20" s="379"/>
      <c r="DS20" s="379"/>
    </row>
    <row r="21" spans="1:123" s="20" customFormat="1" x14ac:dyDescent="0.2">
      <c r="A21" s="373"/>
      <c r="B21" s="373"/>
      <c r="C21" s="373"/>
      <c r="D21" s="373"/>
      <c r="E21" s="373"/>
      <c r="F21" s="373"/>
      <c r="G21" s="373"/>
      <c r="H21" s="373"/>
      <c r="I21" s="383" t="s">
        <v>87</v>
      </c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C21" s="383"/>
      <c r="AD21" s="383"/>
      <c r="AE21" s="383"/>
      <c r="AF21" s="383"/>
      <c r="AG21" s="383"/>
      <c r="AH21" s="383"/>
      <c r="AI21" s="383"/>
      <c r="AJ21" s="383"/>
      <c r="AK21" s="383"/>
      <c r="AL21" s="383"/>
      <c r="AM21" s="383"/>
      <c r="AN21" s="383"/>
      <c r="AO21" s="383"/>
      <c r="AP21" s="373"/>
      <c r="AQ21" s="373"/>
      <c r="AR21" s="373"/>
      <c r="AS21" s="373"/>
      <c r="AT21" s="373"/>
      <c r="AU21" s="373"/>
      <c r="AV21" s="373"/>
      <c r="AW21" s="373"/>
      <c r="AX21" s="373"/>
      <c r="AY21" s="373"/>
      <c r="AZ21" s="373"/>
      <c r="BA21" s="373"/>
      <c r="BB21" s="373"/>
      <c r="BC21" s="373"/>
      <c r="BD21" s="373"/>
      <c r="BE21" s="373"/>
      <c r="BF21" s="379"/>
      <c r="BG21" s="379"/>
      <c r="BH21" s="379"/>
      <c r="BI21" s="379"/>
      <c r="BJ21" s="379"/>
      <c r="BK21" s="379"/>
      <c r="BL21" s="379"/>
      <c r="BM21" s="379"/>
      <c r="BN21" s="379"/>
      <c r="BO21" s="379"/>
      <c r="BP21" s="379"/>
      <c r="BQ21" s="379"/>
      <c r="BR21" s="379"/>
      <c r="BS21" s="379"/>
      <c r="BT21" s="379"/>
      <c r="BU21" s="379"/>
      <c r="BV21" s="379"/>
      <c r="BW21" s="379"/>
      <c r="BX21" s="379"/>
      <c r="BY21" s="379"/>
      <c r="BZ21" s="379"/>
      <c r="CA21" s="379"/>
      <c r="CB21" s="379"/>
      <c r="CC21" s="379"/>
      <c r="CD21" s="379"/>
      <c r="CE21" s="379"/>
      <c r="CF21" s="379"/>
      <c r="CG21" s="379"/>
      <c r="CH21" s="379"/>
      <c r="CI21" s="379"/>
      <c r="CJ21" s="379"/>
      <c r="CK21" s="379"/>
      <c r="CL21" s="379"/>
      <c r="CM21" s="379"/>
      <c r="CN21" s="379"/>
      <c r="CO21" s="379"/>
      <c r="CP21" s="379"/>
      <c r="CQ21" s="379"/>
      <c r="CR21" s="379"/>
      <c r="CS21" s="379"/>
      <c r="CT21" s="379"/>
      <c r="CU21" s="379"/>
      <c r="CV21" s="379"/>
      <c r="CW21" s="379"/>
      <c r="CX21" s="379"/>
      <c r="CY21" s="379"/>
      <c r="CZ21" s="379"/>
      <c r="DA21" s="379"/>
      <c r="DB21" s="379"/>
      <c r="DC21" s="379"/>
      <c r="DD21" s="379"/>
      <c r="DE21" s="379"/>
      <c r="DF21" s="379"/>
      <c r="DG21" s="379"/>
      <c r="DH21" s="379"/>
      <c r="DI21" s="379"/>
      <c r="DJ21" s="379"/>
      <c r="DK21" s="379"/>
      <c r="DL21" s="379"/>
      <c r="DM21" s="379"/>
      <c r="DN21" s="379"/>
      <c r="DO21" s="379"/>
      <c r="DP21" s="379"/>
      <c r="DQ21" s="379"/>
      <c r="DR21" s="379"/>
      <c r="DS21" s="379"/>
    </row>
    <row r="22" spans="1:123" s="20" customFormat="1" x14ac:dyDescent="0.2">
      <c r="A22" s="373" t="s">
        <v>197</v>
      </c>
      <c r="B22" s="373"/>
      <c r="C22" s="373"/>
      <c r="D22" s="373"/>
      <c r="E22" s="373"/>
      <c r="F22" s="373"/>
      <c r="G22" s="373"/>
      <c r="H22" s="373"/>
      <c r="I22" s="383" t="s">
        <v>198</v>
      </c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383"/>
      <c r="AM22" s="383"/>
      <c r="AN22" s="383"/>
      <c r="AO22" s="383"/>
      <c r="AP22" s="373" t="s">
        <v>60</v>
      </c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373"/>
      <c r="BB22" s="373"/>
      <c r="BC22" s="373"/>
      <c r="BD22" s="373"/>
      <c r="BE22" s="373"/>
      <c r="BF22" s="379"/>
      <c r="BG22" s="379"/>
      <c r="BH22" s="379"/>
      <c r="BI22" s="379"/>
      <c r="BJ22" s="379"/>
      <c r="BK22" s="379"/>
      <c r="BL22" s="379"/>
      <c r="BM22" s="379"/>
      <c r="BN22" s="379"/>
      <c r="BO22" s="379"/>
      <c r="BP22" s="379"/>
      <c r="BQ22" s="379"/>
      <c r="BR22" s="379"/>
      <c r="BS22" s="379"/>
      <c r="BT22" s="379"/>
      <c r="BU22" s="379"/>
      <c r="BV22" s="379"/>
      <c r="BW22" s="379"/>
      <c r="BX22" s="379"/>
      <c r="BY22" s="379"/>
      <c r="BZ22" s="379"/>
      <c r="CA22" s="379"/>
      <c r="CB22" s="379"/>
      <c r="CC22" s="379"/>
      <c r="CD22" s="379"/>
      <c r="CE22" s="379"/>
      <c r="CF22" s="379"/>
      <c r="CG22" s="379"/>
      <c r="CH22" s="379"/>
      <c r="CI22" s="379"/>
      <c r="CJ22" s="379"/>
      <c r="CK22" s="379"/>
      <c r="CL22" s="379"/>
      <c r="CM22" s="379"/>
      <c r="CN22" s="379"/>
      <c r="CO22" s="379"/>
      <c r="CP22" s="379"/>
      <c r="CQ22" s="379"/>
      <c r="CR22" s="379"/>
      <c r="CS22" s="379"/>
      <c r="CT22" s="379"/>
      <c r="CU22" s="379"/>
      <c r="CV22" s="379"/>
      <c r="CW22" s="379"/>
      <c r="CX22" s="379"/>
      <c r="CY22" s="379"/>
      <c r="CZ22" s="379"/>
      <c r="DA22" s="379"/>
      <c r="DB22" s="379"/>
      <c r="DC22" s="379"/>
      <c r="DD22" s="379"/>
      <c r="DE22" s="379"/>
      <c r="DF22" s="379"/>
      <c r="DG22" s="379"/>
      <c r="DH22" s="379"/>
      <c r="DI22" s="379"/>
      <c r="DJ22" s="379"/>
      <c r="DK22" s="379"/>
      <c r="DL22" s="379"/>
      <c r="DM22" s="379"/>
      <c r="DN22" s="379"/>
      <c r="DO22" s="379"/>
      <c r="DP22" s="379"/>
      <c r="DQ22" s="379"/>
      <c r="DR22" s="379"/>
      <c r="DS22" s="379"/>
    </row>
    <row r="23" spans="1:123" s="20" customFormat="1" x14ac:dyDescent="0.2">
      <c r="A23" s="373"/>
      <c r="B23" s="373"/>
      <c r="C23" s="373"/>
      <c r="D23" s="373"/>
      <c r="E23" s="373"/>
      <c r="F23" s="373"/>
      <c r="G23" s="373"/>
      <c r="H23" s="373"/>
      <c r="I23" s="383" t="s">
        <v>199</v>
      </c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383"/>
      <c r="AO23" s="383"/>
      <c r="AP23" s="373"/>
      <c r="AQ23" s="373"/>
      <c r="AR23" s="373"/>
      <c r="AS23" s="373"/>
      <c r="AT23" s="373"/>
      <c r="AU23" s="373"/>
      <c r="AV23" s="373"/>
      <c r="AW23" s="373"/>
      <c r="AX23" s="373"/>
      <c r="AY23" s="373"/>
      <c r="AZ23" s="373"/>
      <c r="BA23" s="373"/>
      <c r="BB23" s="373"/>
      <c r="BC23" s="373"/>
      <c r="BD23" s="373"/>
      <c r="BE23" s="373"/>
      <c r="BF23" s="379"/>
      <c r="BG23" s="379"/>
      <c r="BH23" s="379"/>
      <c r="BI23" s="379"/>
      <c r="BJ23" s="379"/>
      <c r="BK23" s="379"/>
      <c r="BL23" s="379"/>
      <c r="BM23" s="379"/>
      <c r="BN23" s="379"/>
      <c r="BO23" s="379"/>
      <c r="BP23" s="379"/>
      <c r="BQ23" s="379"/>
      <c r="BR23" s="379"/>
      <c r="BS23" s="379"/>
      <c r="BT23" s="379"/>
      <c r="BU23" s="379"/>
      <c r="BV23" s="379"/>
      <c r="BW23" s="379"/>
      <c r="BX23" s="379"/>
      <c r="BY23" s="379"/>
      <c r="BZ23" s="379"/>
      <c r="CA23" s="379"/>
      <c r="CB23" s="379"/>
      <c r="CC23" s="379"/>
      <c r="CD23" s="379"/>
      <c r="CE23" s="379"/>
      <c r="CF23" s="379"/>
      <c r="CG23" s="379"/>
      <c r="CH23" s="379"/>
      <c r="CI23" s="379"/>
      <c r="CJ23" s="379"/>
      <c r="CK23" s="379"/>
      <c r="CL23" s="379"/>
      <c r="CM23" s="379"/>
      <c r="CN23" s="379"/>
      <c r="CO23" s="379"/>
      <c r="CP23" s="379"/>
      <c r="CQ23" s="379"/>
      <c r="CR23" s="379"/>
      <c r="CS23" s="379"/>
      <c r="CT23" s="379"/>
      <c r="CU23" s="379"/>
      <c r="CV23" s="379"/>
      <c r="CW23" s="379"/>
      <c r="CX23" s="379"/>
      <c r="CY23" s="379"/>
      <c r="CZ23" s="379"/>
      <c r="DA23" s="379"/>
      <c r="DB23" s="379"/>
      <c r="DC23" s="379"/>
      <c r="DD23" s="379"/>
      <c r="DE23" s="379"/>
      <c r="DF23" s="379"/>
      <c r="DG23" s="379"/>
      <c r="DH23" s="379"/>
      <c r="DI23" s="379"/>
      <c r="DJ23" s="379"/>
      <c r="DK23" s="379"/>
      <c r="DL23" s="379"/>
      <c r="DM23" s="379"/>
      <c r="DN23" s="379"/>
      <c r="DO23" s="379"/>
      <c r="DP23" s="379"/>
      <c r="DQ23" s="379"/>
      <c r="DR23" s="379"/>
      <c r="DS23" s="379"/>
    </row>
    <row r="24" spans="1:123" s="20" customFormat="1" x14ac:dyDescent="0.2">
      <c r="A24" s="373"/>
      <c r="B24" s="373"/>
      <c r="C24" s="373"/>
      <c r="D24" s="373"/>
      <c r="E24" s="373"/>
      <c r="F24" s="373"/>
      <c r="G24" s="373"/>
      <c r="H24" s="373"/>
      <c r="I24" s="383" t="s">
        <v>200</v>
      </c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  <c r="AK24" s="383"/>
      <c r="AL24" s="383"/>
      <c r="AM24" s="383"/>
      <c r="AN24" s="383"/>
      <c r="AO24" s="383"/>
      <c r="AP24" s="373"/>
      <c r="AQ24" s="373"/>
      <c r="AR24" s="373"/>
      <c r="AS24" s="373"/>
      <c r="AT24" s="373"/>
      <c r="AU24" s="373"/>
      <c r="AV24" s="373"/>
      <c r="AW24" s="373"/>
      <c r="AX24" s="373"/>
      <c r="AY24" s="373"/>
      <c r="AZ24" s="373"/>
      <c r="BA24" s="373"/>
      <c r="BB24" s="373"/>
      <c r="BC24" s="373"/>
      <c r="BD24" s="373"/>
      <c r="BE24" s="373"/>
      <c r="BF24" s="379"/>
      <c r="BG24" s="379"/>
      <c r="BH24" s="379"/>
      <c r="BI24" s="379"/>
      <c r="BJ24" s="379"/>
      <c r="BK24" s="379"/>
      <c r="BL24" s="379"/>
      <c r="BM24" s="379"/>
      <c r="BN24" s="379"/>
      <c r="BO24" s="379"/>
      <c r="BP24" s="379"/>
      <c r="BQ24" s="379"/>
      <c r="BR24" s="379"/>
      <c r="BS24" s="379"/>
      <c r="BT24" s="379"/>
      <c r="BU24" s="379"/>
      <c r="BV24" s="379"/>
      <c r="BW24" s="379"/>
      <c r="BX24" s="379"/>
      <c r="BY24" s="379"/>
      <c r="BZ24" s="379"/>
      <c r="CA24" s="379"/>
      <c r="CB24" s="379"/>
      <c r="CC24" s="379"/>
      <c r="CD24" s="379"/>
      <c r="CE24" s="379"/>
      <c r="CF24" s="379"/>
      <c r="CG24" s="379"/>
      <c r="CH24" s="379"/>
      <c r="CI24" s="379"/>
      <c r="CJ24" s="379"/>
      <c r="CK24" s="379"/>
      <c r="CL24" s="379"/>
      <c r="CM24" s="379"/>
      <c r="CN24" s="379"/>
      <c r="CO24" s="379"/>
      <c r="CP24" s="379"/>
      <c r="CQ24" s="379"/>
      <c r="CR24" s="379"/>
      <c r="CS24" s="379"/>
      <c r="CT24" s="379"/>
      <c r="CU24" s="379"/>
      <c r="CV24" s="379"/>
      <c r="CW24" s="379"/>
      <c r="CX24" s="379"/>
      <c r="CY24" s="379"/>
      <c r="CZ24" s="379"/>
      <c r="DA24" s="379"/>
      <c r="DB24" s="379"/>
      <c r="DC24" s="379"/>
      <c r="DD24" s="379"/>
      <c r="DE24" s="379"/>
      <c r="DF24" s="379"/>
      <c r="DG24" s="379"/>
      <c r="DH24" s="379"/>
      <c r="DI24" s="379"/>
      <c r="DJ24" s="379"/>
      <c r="DK24" s="379"/>
      <c r="DL24" s="379"/>
      <c r="DM24" s="379"/>
      <c r="DN24" s="379"/>
      <c r="DO24" s="379"/>
      <c r="DP24" s="379"/>
      <c r="DQ24" s="379"/>
      <c r="DR24" s="379"/>
      <c r="DS24" s="379"/>
    </row>
    <row r="25" spans="1:123" s="20" customFormat="1" x14ac:dyDescent="0.2">
      <c r="A25" s="373"/>
      <c r="B25" s="373"/>
      <c r="C25" s="373"/>
      <c r="D25" s="373"/>
      <c r="E25" s="373"/>
      <c r="F25" s="373"/>
      <c r="G25" s="373"/>
      <c r="H25" s="373"/>
      <c r="I25" s="383" t="s">
        <v>201</v>
      </c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  <c r="AN25" s="383"/>
      <c r="AO25" s="383"/>
      <c r="AP25" s="373"/>
      <c r="AQ25" s="373"/>
      <c r="AR25" s="373"/>
      <c r="AS25" s="373"/>
      <c r="AT25" s="373"/>
      <c r="AU25" s="373"/>
      <c r="AV25" s="373"/>
      <c r="AW25" s="373"/>
      <c r="AX25" s="373"/>
      <c r="AY25" s="373"/>
      <c r="AZ25" s="373"/>
      <c r="BA25" s="373"/>
      <c r="BB25" s="373"/>
      <c r="BC25" s="373"/>
      <c r="BD25" s="373"/>
      <c r="BE25" s="373"/>
      <c r="BF25" s="379"/>
      <c r="BG25" s="379"/>
      <c r="BH25" s="379"/>
      <c r="BI25" s="379"/>
      <c r="BJ25" s="379"/>
      <c r="BK25" s="379"/>
      <c r="BL25" s="379"/>
      <c r="BM25" s="379"/>
      <c r="BN25" s="379"/>
      <c r="BO25" s="379"/>
      <c r="BP25" s="379"/>
      <c r="BQ25" s="379"/>
      <c r="BR25" s="379"/>
      <c r="BS25" s="379"/>
      <c r="BT25" s="379"/>
      <c r="BU25" s="379"/>
      <c r="BV25" s="379"/>
      <c r="BW25" s="379"/>
      <c r="BX25" s="379"/>
      <c r="BY25" s="379"/>
      <c r="BZ25" s="379"/>
      <c r="CA25" s="379"/>
      <c r="CB25" s="379"/>
      <c r="CC25" s="379"/>
      <c r="CD25" s="379"/>
      <c r="CE25" s="379"/>
      <c r="CF25" s="379"/>
      <c r="CG25" s="379"/>
      <c r="CH25" s="379"/>
      <c r="CI25" s="379"/>
      <c r="CJ25" s="379"/>
      <c r="CK25" s="379"/>
      <c r="CL25" s="379"/>
      <c r="CM25" s="379"/>
      <c r="CN25" s="379"/>
      <c r="CO25" s="379"/>
      <c r="CP25" s="379"/>
      <c r="CQ25" s="379"/>
      <c r="CR25" s="379"/>
      <c r="CS25" s="379"/>
      <c r="CT25" s="379"/>
      <c r="CU25" s="379"/>
      <c r="CV25" s="379"/>
      <c r="CW25" s="379"/>
      <c r="CX25" s="379"/>
      <c r="CY25" s="379"/>
      <c r="CZ25" s="379"/>
      <c r="DA25" s="379"/>
      <c r="DB25" s="379"/>
      <c r="DC25" s="379"/>
      <c r="DD25" s="379"/>
      <c r="DE25" s="379"/>
      <c r="DF25" s="379"/>
      <c r="DG25" s="379"/>
      <c r="DH25" s="379"/>
      <c r="DI25" s="379"/>
      <c r="DJ25" s="379"/>
      <c r="DK25" s="379"/>
      <c r="DL25" s="379"/>
      <c r="DM25" s="379"/>
      <c r="DN25" s="379"/>
      <c r="DO25" s="379"/>
      <c r="DP25" s="379"/>
      <c r="DQ25" s="379"/>
      <c r="DR25" s="379"/>
      <c r="DS25" s="379"/>
    </row>
    <row r="26" spans="1:123" s="20" customFormat="1" x14ac:dyDescent="0.2">
      <c r="A26" s="373"/>
      <c r="B26" s="373"/>
      <c r="C26" s="373"/>
      <c r="D26" s="373"/>
      <c r="E26" s="373"/>
      <c r="F26" s="373"/>
      <c r="G26" s="373"/>
      <c r="H26" s="373"/>
      <c r="I26" s="383" t="s">
        <v>202</v>
      </c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  <c r="AH26" s="383"/>
      <c r="AI26" s="383"/>
      <c r="AJ26" s="383"/>
      <c r="AK26" s="383"/>
      <c r="AL26" s="383"/>
      <c r="AM26" s="383"/>
      <c r="AN26" s="383"/>
      <c r="AO26" s="383"/>
      <c r="AP26" s="373"/>
      <c r="AQ26" s="373"/>
      <c r="AR26" s="373"/>
      <c r="AS26" s="373"/>
      <c r="AT26" s="373"/>
      <c r="AU26" s="373"/>
      <c r="AV26" s="373"/>
      <c r="AW26" s="373"/>
      <c r="AX26" s="373"/>
      <c r="AY26" s="373"/>
      <c r="AZ26" s="373"/>
      <c r="BA26" s="373"/>
      <c r="BB26" s="373"/>
      <c r="BC26" s="373"/>
      <c r="BD26" s="373"/>
      <c r="BE26" s="373"/>
      <c r="BF26" s="379"/>
      <c r="BG26" s="379"/>
      <c r="BH26" s="379"/>
      <c r="BI26" s="379"/>
      <c r="BJ26" s="379"/>
      <c r="BK26" s="379"/>
      <c r="BL26" s="379"/>
      <c r="BM26" s="379"/>
      <c r="BN26" s="379"/>
      <c r="BO26" s="379"/>
      <c r="BP26" s="379"/>
      <c r="BQ26" s="379"/>
      <c r="BR26" s="379"/>
      <c r="BS26" s="379"/>
      <c r="BT26" s="379"/>
      <c r="BU26" s="379"/>
      <c r="BV26" s="379"/>
      <c r="BW26" s="379"/>
      <c r="BX26" s="379"/>
      <c r="BY26" s="379"/>
      <c r="BZ26" s="379"/>
      <c r="CA26" s="379"/>
      <c r="CB26" s="379"/>
      <c r="CC26" s="379"/>
      <c r="CD26" s="379"/>
      <c r="CE26" s="379"/>
      <c r="CF26" s="379"/>
      <c r="CG26" s="379"/>
      <c r="CH26" s="379"/>
      <c r="CI26" s="379"/>
      <c r="CJ26" s="379"/>
      <c r="CK26" s="379"/>
      <c r="CL26" s="379"/>
      <c r="CM26" s="379"/>
      <c r="CN26" s="379"/>
      <c r="CO26" s="379"/>
      <c r="CP26" s="379"/>
      <c r="CQ26" s="379"/>
      <c r="CR26" s="379"/>
      <c r="CS26" s="379"/>
      <c r="CT26" s="379"/>
      <c r="CU26" s="379"/>
      <c r="CV26" s="379"/>
      <c r="CW26" s="379"/>
      <c r="CX26" s="379"/>
      <c r="CY26" s="379"/>
      <c r="CZ26" s="379"/>
      <c r="DA26" s="379"/>
      <c r="DB26" s="379"/>
      <c r="DC26" s="379"/>
      <c r="DD26" s="379"/>
      <c r="DE26" s="379"/>
      <c r="DF26" s="379"/>
      <c r="DG26" s="379"/>
      <c r="DH26" s="379"/>
      <c r="DI26" s="379"/>
      <c r="DJ26" s="379"/>
      <c r="DK26" s="379"/>
      <c r="DL26" s="379"/>
      <c r="DM26" s="379"/>
      <c r="DN26" s="379"/>
      <c r="DO26" s="379"/>
      <c r="DP26" s="379"/>
      <c r="DQ26" s="379"/>
      <c r="DR26" s="379"/>
      <c r="DS26" s="379"/>
    </row>
    <row r="27" spans="1:123" s="20" customFormat="1" x14ac:dyDescent="0.2">
      <c r="A27" s="373"/>
      <c r="B27" s="373"/>
      <c r="C27" s="373"/>
      <c r="D27" s="373"/>
      <c r="E27" s="373"/>
      <c r="F27" s="373"/>
      <c r="G27" s="373"/>
      <c r="H27" s="373"/>
      <c r="I27" s="383" t="s">
        <v>203</v>
      </c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3"/>
      <c r="AI27" s="383"/>
      <c r="AJ27" s="383"/>
      <c r="AK27" s="383"/>
      <c r="AL27" s="383"/>
      <c r="AM27" s="383"/>
      <c r="AN27" s="383"/>
      <c r="AO27" s="383"/>
      <c r="AP27" s="373"/>
      <c r="AQ27" s="373"/>
      <c r="AR27" s="373"/>
      <c r="AS27" s="373"/>
      <c r="AT27" s="373"/>
      <c r="AU27" s="373"/>
      <c r="AV27" s="373"/>
      <c r="AW27" s="373"/>
      <c r="AX27" s="373"/>
      <c r="AY27" s="373"/>
      <c r="AZ27" s="373"/>
      <c r="BA27" s="373"/>
      <c r="BB27" s="373"/>
      <c r="BC27" s="373"/>
      <c r="BD27" s="373"/>
      <c r="BE27" s="373"/>
      <c r="BF27" s="379"/>
      <c r="BG27" s="379"/>
      <c r="BH27" s="379"/>
      <c r="BI27" s="379"/>
      <c r="BJ27" s="379"/>
      <c r="BK27" s="379"/>
      <c r="BL27" s="379"/>
      <c r="BM27" s="379"/>
      <c r="BN27" s="379"/>
      <c r="BO27" s="379"/>
      <c r="BP27" s="379"/>
      <c r="BQ27" s="379"/>
      <c r="BR27" s="379"/>
      <c r="BS27" s="379"/>
      <c r="BT27" s="379"/>
      <c r="BU27" s="379"/>
      <c r="BV27" s="379"/>
      <c r="BW27" s="379"/>
      <c r="BX27" s="379"/>
      <c r="BY27" s="379"/>
      <c r="BZ27" s="379"/>
      <c r="CA27" s="379"/>
      <c r="CB27" s="379"/>
      <c r="CC27" s="379"/>
      <c r="CD27" s="379"/>
      <c r="CE27" s="379"/>
      <c r="CF27" s="379"/>
      <c r="CG27" s="379"/>
      <c r="CH27" s="379"/>
      <c r="CI27" s="379"/>
      <c r="CJ27" s="379"/>
      <c r="CK27" s="379"/>
      <c r="CL27" s="379"/>
      <c r="CM27" s="379"/>
      <c r="CN27" s="379"/>
      <c r="CO27" s="379"/>
      <c r="CP27" s="379"/>
      <c r="CQ27" s="379"/>
      <c r="CR27" s="379"/>
      <c r="CS27" s="379"/>
      <c r="CT27" s="379"/>
      <c r="CU27" s="379"/>
      <c r="CV27" s="379"/>
      <c r="CW27" s="379"/>
      <c r="CX27" s="379"/>
      <c r="CY27" s="379"/>
      <c r="CZ27" s="379"/>
      <c r="DA27" s="379"/>
      <c r="DB27" s="379"/>
      <c r="DC27" s="379"/>
      <c r="DD27" s="379"/>
      <c r="DE27" s="379"/>
      <c r="DF27" s="379"/>
      <c r="DG27" s="379"/>
      <c r="DH27" s="379"/>
      <c r="DI27" s="379"/>
      <c r="DJ27" s="379"/>
      <c r="DK27" s="379"/>
      <c r="DL27" s="379"/>
      <c r="DM27" s="379"/>
      <c r="DN27" s="379"/>
      <c r="DO27" s="379"/>
      <c r="DP27" s="379"/>
      <c r="DQ27" s="379"/>
      <c r="DR27" s="379"/>
      <c r="DS27" s="379"/>
    </row>
    <row r="28" spans="1:123" s="20" customFormat="1" x14ac:dyDescent="0.2">
      <c r="A28" s="373" t="s">
        <v>204</v>
      </c>
      <c r="B28" s="373"/>
      <c r="C28" s="373"/>
      <c r="D28" s="373"/>
      <c r="E28" s="373"/>
      <c r="F28" s="373"/>
      <c r="G28" s="373"/>
      <c r="H28" s="373"/>
      <c r="I28" s="383" t="s">
        <v>192</v>
      </c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383"/>
      <c r="AI28" s="383"/>
      <c r="AJ28" s="383"/>
      <c r="AK28" s="383"/>
      <c r="AL28" s="383"/>
      <c r="AM28" s="383"/>
      <c r="AN28" s="383"/>
      <c r="AO28" s="383"/>
      <c r="AP28" s="373" t="s">
        <v>60</v>
      </c>
      <c r="AQ28" s="373"/>
      <c r="AR28" s="373"/>
      <c r="AS28" s="373"/>
      <c r="AT28" s="373"/>
      <c r="AU28" s="373"/>
      <c r="AV28" s="373"/>
      <c r="AW28" s="373"/>
      <c r="AX28" s="373"/>
      <c r="AY28" s="373"/>
      <c r="AZ28" s="373"/>
      <c r="BA28" s="373"/>
      <c r="BB28" s="373"/>
      <c r="BC28" s="373"/>
      <c r="BD28" s="373"/>
      <c r="BE28" s="373"/>
      <c r="BF28" s="379"/>
      <c r="BG28" s="379"/>
      <c r="BH28" s="379"/>
      <c r="BI28" s="379"/>
      <c r="BJ28" s="379"/>
      <c r="BK28" s="379"/>
      <c r="BL28" s="379"/>
      <c r="BM28" s="379"/>
      <c r="BN28" s="379"/>
      <c r="BO28" s="379"/>
      <c r="BP28" s="379"/>
      <c r="BQ28" s="379"/>
      <c r="BR28" s="379"/>
      <c r="BS28" s="379"/>
      <c r="BT28" s="379"/>
      <c r="BU28" s="379"/>
      <c r="BV28" s="379"/>
      <c r="BW28" s="379"/>
      <c r="BX28" s="379"/>
      <c r="BY28" s="379"/>
      <c r="BZ28" s="379"/>
      <c r="CA28" s="379"/>
      <c r="CB28" s="379"/>
      <c r="CC28" s="379"/>
      <c r="CD28" s="379"/>
      <c r="CE28" s="379"/>
      <c r="CF28" s="379"/>
      <c r="CG28" s="379"/>
      <c r="CH28" s="379"/>
      <c r="CI28" s="379"/>
      <c r="CJ28" s="379"/>
      <c r="CK28" s="379"/>
      <c r="CL28" s="379"/>
      <c r="CM28" s="379"/>
      <c r="CN28" s="379"/>
      <c r="CO28" s="379"/>
      <c r="CP28" s="379"/>
      <c r="CQ28" s="379"/>
      <c r="CR28" s="379"/>
      <c r="CS28" s="379"/>
      <c r="CT28" s="379"/>
      <c r="CU28" s="379"/>
      <c r="CV28" s="379"/>
      <c r="CW28" s="379"/>
      <c r="CX28" s="379"/>
      <c r="CY28" s="379"/>
      <c r="CZ28" s="379"/>
      <c r="DA28" s="379"/>
      <c r="DB28" s="379"/>
      <c r="DC28" s="379"/>
      <c r="DD28" s="379"/>
      <c r="DE28" s="379"/>
      <c r="DF28" s="379"/>
      <c r="DG28" s="379"/>
      <c r="DH28" s="379"/>
      <c r="DI28" s="379"/>
      <c r="DJ28" s="379"/>
      <c r="DK28" s="379"/>
      <c r="DL28" s="379"/>
      <c r="DM28" s="379"/>
      <c r="DN28" s="379"/>
      <c r="DO28" s="379"/>
      <c r="DP28" s="379"/>
      <c r="DQ28" s="379"/>
      <c r="DR28" s="379"/>
      <c r="DS28" s="379"/>
    </row>
    <row r="29" spans="1:123" s="20" customFormat="1" x14ac:dyDescent="0.2">
      <c r="A29" s="373"/>
      <c r="B29" s="373"/>
      <c r="C29" s="373"/>
      <c r="D29" s="373"/>
      <c r="E29" s="373"/>
      <c r="F29" s="373"/>
      <c r="G29" s="373"/>
      <c r="H29" s="373"/>
      <c r="I29" s="383" t="s">
        <v>193</v>
      </c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383"/>
      <c r="AI29" s="383"/>
      <c r="AJ29" s="383"/>
      <c r="AK29" s="383"/>
      <c r="AL29" s="383"/>
      <c r="AM29" s="383"/>
      <c r="AN29" s="383"/>
      <c r="AO29" s="383"/>
      <c r="AP29" s="373" t="s">
        <v>60</v>
      </c>
      <c r="AQ29" s="373"/>
      <c r="AR29" s="373"/>
      <c r="AS29" s="373"/>
      <c r="AT29" s="373"/>
      <c r="AU29" s="373"/>
      <c r="AV29" s="373"/>
      <c r="AW29" s="373"/>
      <c r="AX29" s="373"/>
      <c r="AY29" s="373"/>
      <c r="AZ29" s="373"/>
      <c r="BA29" s="373"/>
      <c r="BB29" s="373"/>
      <c r="BC29" s="373"/>
      <c r="BD29" s="373"/>
      <c r="BE29" s="373"/>
      <c r="BF29" s="379"/>
      <c r="BG29" s="379"/>
      <c r="BH29" s="379"/>
      <c r="BI29" s="379"/>
      <c r="BJ29" s="379"/>
      <c r="BK29" s="379"/>
      <c r="BL29" s="379"/>
      <c r="BM29" s="379"/>
      <c r="BN29" s="379"/>
      <c r="BO29" s="379"/>
      <c r="BP29" s="379"/>
      <c r="BQ29" s="379"/>
      <c r="BR29" s="379"/>
      <c r="BS29" s="379"/>
      <c r="BT29" s="379"/>
      <c r="BU29" s="379"/>
      <c r="BV29" s="379"/>
      <c r="BW29" s="379"/>
      <c r="BX29" s="379"/>
      <c r="BY29" s="379"/>
      <c r="BZ29" s="379"/>
      <c r="CA29" s="379"/>
      <c r="CB29" s="379"/>
      <c r="CC29" s="379"/>
      <c r="CD29" s="379"/>
      <c r="CE29" s="379"/>
      <c r="CF29" s="379"/>
      <c r="CG29" s="379"/>
      <c r="CH29" s="379"/>
      <c r="CI29" s="379"/>
      <c r="CJ29" s="379"/>
      <c r="CK29" s="379"/>
      <c r="CL29" s="379"/>
      <c r="CM29" s="379"/>
      <c r="CN29" s="379"/>
      <c r="CO29" s="379"/>
      <c r="CP29" s="379"/>
      <c r="CQ29" s="379"/>
      <c r="CR29" s="379"/>
      <c r="CS29" s="379"/>
      <c r="CT29" s="379"/>
      <c r="CU29" s="379"/>
      <c r="CV29" s="379"/>
      <c r="CW29" s="379"/>
      <c r="CX29" s="379"/>
      <c r="CY29" s="379"/>
      <c r="CZ29" s="379"/>
      <c r="DA29" s="379"/>
      <c r="DB29" s="379"/>
      <c r="DC29" s="379"/>
      <c r="DD29" s="379"/>
      <c r="DE29" s="379"/>
      <c r="DF29" s="379"/>
      <c r="DG29" s="379"/>
      <c r="DH29" s="379"/>
      <c r="DI29" s="379"/>
      <c r="DJ29" s="379"/>
      <c r="DK29" s="379"/>
      <c r="DL29" s="379"/>
      <c r="DM29" s="379"/>
      <c r="DN29" s="379"/>
      <c r="DO29" s="379"/>
      <c r="DP29" s="379"/>
      <c r="DQ29" s="379"/>
      <c r="DR29" s="379"/>
      <c r="DS29" s="379"/>
    </row>
    <row r="30" spans="1:123" s="20" customFormat="1" x14ac:dyDescent="0.2">
      <c r="A30" s="373"/>
      <c r="B30" s="373"/>
      <c r="C30" s="373"/>
      <c r="D30" s="373"/>
      <c r="E30" s="373"/>
      <c r="F30" s="373"/>
      <c r="G30" s="373"/>
      <c r="H30" s="373"/>
      <c r="I30" s="383" t="s">
        <v>194</v>
      </c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383"/>
      <c r="AI30" s="383"/>
      <c r="AJ30" s="383"/>
      <c r="AK30" s="383"/>
      <c r="AL30" s="383"/>
      <c r="AM30" s="383"/>
      <c r="AN30" s="383"/>
      <c r="AO30" s="383"/>
      <c r="AP30" s="373" t="s">
        <v>60</v>
      </c>
      <c r="AQ30" s="373"/>
      <c r="AR30" s="373"/>
      <c r="AS30" s="373"/>
      <c r="AT30" s="373"/>
      <c r="AU30" s="373"/>
      <c r="AV30" s="373"/>
      <c r="AW30" s="373"/>
      <c r="AX30" s="373"/>
      <c r="AY30" s="373"/>
      <c r="AZ30" s="373"/>
      <c r="BA30" s="373"/>
      <c r="BB30" s="373"/>
      <c r="BC30" s="373"/>
      <c r="BD30" s="373"/>
      <c r="BE30" s="373"/>
      <c r="BF30" s="379"/>
      <c r="BG30" s="379"/>
      <c r="BH30" s="379"/>
      <c r="BI30" s="379"/>
      <c r="BJ30" s="379"/>
      <c r="BK30" s="379"/>
      <c r="BL30" s="379"/>
      <c r="BM30" s="379"/>
      <c r="BN30" s="379"/>
      <c r="BO30" s="379"/>
      <c r="BP30" s="379"/>
      <c r="BQ30" s="379"/>
      <c r="BR30" s="379"/>
      <c r="BS30" s="379"/>
      <c r="BT30" s="379"/>
      <c r="BU30" s="379"/>
      <c r="BV30" s="379"/>
      <c r="BW30" s="379"/>
      <c r="BX30" s="379"/>
      <c r="BY30" s="379"/>
      <c r="BZ30" s="379"/>
      <c r="CA30" s="379"/>
      <c r="CB30" s="379"/>
      <c r="CC30" s="379"/>
      <c r="CD30" s="379"/>
      <c r="CE30" s="379"/>
      <c r="CF30" s="379"/>
      <c r="CG30" s="379"/>
      <c r="CH30" s="379"/>
      <c r="CI30" s="379"/>
      <c r="CJ30" s="379"/>
      <c r="CK30" s="379"/>
      <c r="CL30" s="379"/>
      <c r="CM30" s="379"/>
      <c r="CN30" s="379"/>
      <c r="CO30" s="379"/>
      <c r="CP30" s="379"/>
      <c r="CQ30" s="379"/>
      <c r="CR30" s="379"/>
      <c r="CS30" s="379"/>
      <c r="CT30" s="379"/>
      <c r="CU30" s="379"/>
      <c r="CV30" s="379"/>
      <c r="CW30" s="379"/>
      <c r="CX30" s="379"/>
      <c r="CY30" s="379"/>
      <c r="CZ30" s="379"/>
      <c r="DA30" s="379"/>
      <c r="DB30" s="379"/>
      <c r="DC30" s="379"/>
      <c r="DD30" s="379"/>
      <c r="DE30" s="379"/>
      <c r="DF30" s="379"/>
      <c r="DG30" s="379"/>
      <c r="DH30" s="379"/>
      <c r="DI30" s="379"/>
      <c r="DJ30" s="379"/>
      <c r="DK30" s="379"/>
      <c r="DL30" s="379"/>
      <c r="DM30" s="379"/>
      <c r="DN30" s="379"/>
      <c r="DO30" s="379"/>
      <c r="DP30" s="379"/>
      <c r="DQ30" s="379"/>
      <c r="DR30" s="379"/>
      <c r="DS30" s="379"/>
    </row>
    <row r="31" spans="1:123" s="20" customFormat="1" x14ac:dyDescent="0.2">
      <c r="A31" s="373" t="s">
        <v>205</v>
      </c>
      <c r="B31" s="373"/>
      <c r="C31" s="373"/>
      <c r="D31" s="373"/>
      <c r="E31" s="373"/>
      <c r="F31" s="373"/>
      <c r="G31" s="373"/>
      <c r="H31" s="373"/>
      <c r="I31" s="383" t="s">
        <v>196</v>
      </c>
      <c r="J31" s="383"/>
      <c r="K31" s="383"/>
      <c r="L31" s="383"/>
      <c r="M31" s="383"/>
      <c r="N31" s="383"/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  <c r="AA31" s="383"/>
      <c r="AB31" s="383"/>
      <c r="AC31" s="383"/>
      <c r="AD31" s="383"/>
      <c r="AE31" s="383"/>
      <c r="AF31" s="383"/>
      <c r="AG31" s="383"/>
      <c r="AH31" s="383"/>
      <c r="AI31" s="383"/>
      <c r="AJ31" s="383"/>
      <c r="AK31" s="383"/>
      <c r="AL31" s="383"/>
      <c r="AM31" s="383"/>
      <c r="AN31" s="383"/>
      <c r="AO31" s="383"/>
      <c r="AP31" s="373" t="s">
        <v>60</v>
      </c>
      <c r="AQ31" s="373"/>
      <c r="AR31" s="373"/>
      <c r="AS31" s="373"/>
      <c r="AT31" s="373"/>
      <c r="AU31" s="373"/>
      <c r="AV31" s="373"/>
      <c r="AW31" s="373"/>
      <c r="AX31" s="373"/>
      <c r="AY31" s="373"/>
      <c r="AZ31" s="373"/>
      <c r="BA31" s="373"/>
      <c r="BB31" s="373"/>
      <c r="BC31" s="373"/>
      <c r="BD31" s="373"/>
      <c r="BE31" s="373"/>
      <c r="BF31" s="379"/>
      <c r="BG31" s="379"/>
      <c r="BH31" s="379"/>
      <c r="BI31" s="379"/>
      <c r="BJ31" s="379"/>
      <c r="BK31" s="379"/>
      <c r="BL31" s="379"/>
      <c r="BM31" s="379"/>
      <c r="BN31" s="379"/>
      <c r="BO31" s="379"/>
      <c r="BP31" s="379"/>
      <c r="BQ31" s="379"/>
      <c r="BR31" s="379"/>
      <c r="BS31" s="379"/>
      <c r="BT31" s="379"/>
      <c r="BU31" s="379"/>
      <c r="BV31" s="379"/>
      <c r="BW31" s="379"/>
      <c r="BX31" s="379"/>
      <c r="BY31" s="379"/>
      <c r="BZ31" s="379"/>
      <c r="CA31" s="379"/>
      <c r="CB31" s="379"/>
      <c r="CC31" s="379"/>
      <c r="CD31" s="379"/>
      <c r="CE31" s="379"/>
      <c r="CF31" s="379"/>
      <c r="CG31" s="379"/>
      <c r="CH31" s="379"/>
      <c r="CI31" s="379"/>
      <c r="CJ31" s="379"/>
      <c r="CK31" s="379"/>
      <c r="CL31" s="379"/>
      <c r="CM31" s="379"/>
      <c r="CN31" s="379"/>
      <c r="CO31" s="379"/>
      <c r="CP31" s="379"/>
      <c r="CQ31" s="379"/>
      <c r="CR31" s="379"/>
      <c r="CS31" s="379"/>
      <c r="CT31" s="379"/>
      <c r="CU31" s="379"/>
      <c r="CV31" s="379"/>
      <c r="CW31" s="379"/>
      <c r="CX31" s="379"/>
      <c r="CY31" s="379"/>
      <c r="CZ31" s="379"/>
      <c r="DA31" s="379"/>
      <c r="DB31" s="379"/>
      <c r="DC31" s="379"/>
      <c r="DD31" s="379"/>
      <c r="DE31" s="379"/>
      <c r="DF31" s="379"/>
      <c r="DG31" s="379"/>
      <c r="DH31" s="379"/>
      <c r="DI31" s="379"/>
      <c r="DJ31" s="379"/>
      <c r="DK31" s="379"/>
      <c r="DL31" s="379"/>
      <c r="DM31" s="379"/>
      <c r="DN31" s="379"/>
      <c r="DO31" s="379"/>
      <c r="DP31" s="379"/>
      <c r="DQ31" s="379"/>
      <c r="DR31" s="379"/>
      <c r="DS31" s="379"/>
    </row>
    <row r="32" spans="1:123" s="20" customFormat="1" x14ac:dyDescent="0.2">
      <c r="A32" s="373"/>
      <c r="B32" s="373"/>
      <c r="C32" s="373"/>
      <c r="D32" s="373"/>
      <c r="E32" s="373"/>
      <c r="F32" s="373"/>
      <c r="G32" s="373"/>
      <c r="H32" s="373"/>
      <c r="I32" s="383" t="s">
        <v>193</v>
      </c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3"/>
      <c r="AK32" s="383"/>
      <c r="AL32" s="383"/>
      <c r="AM32" s="383"/>
      <c r="AN32" s="383"/>
      <c r="AO32" s="383"/>
      <c r="AP32" s="373" t="s">
        <v>60</v>
      </c>
      <c r="AQ32" s="373"/>
      <c r="AR32" s="373"/>
      <c r="AS32" s="373"/>
      <c r="AT32" s="373"/>
      <c r="AU32" s="373"/>
      <c r="AV32" s="373"/>
      <c r="AW32" s="373"/>
      <c r="AX32" s="373"/>
      <c r="AY32" s="373"/>
      <c r="AZ32" s="373"/>
      <c r="BA32" s="373"/>
      <c r="BB32" s="373"/>
      <c r="BC32" s="373"/>
      <c r="BD32" s="373"/>
      <c r="BE32" s="373"/>
      <c r="BF32" s="379"/>
      <c r="BG32" s="379"/>
      <c r="BH32" s="379"/>
      <c r="BI32" s="379"/>
      <c r="BJ32" s="379"/>
      <c r="BK32" s="379"/>
      <c r="BL32" s="379"/>
      <c r="BM32" s="379"/>
      <c r="BN32" s="379"/>
      <c r="BO32" s="379"/>
      <c r="BP32" s="379"/>
      <c r="BQ32" s="379"/>
      <c r="BR32" s="379"/>
      <c r="BS32" s="379"/>
      <c r="BT32" s="379"/>
      <c r="BU32" s="379"/>
      <c r="BV32" s="379"/>
      <c r="BW32" s="379"/>
      <c r="BX32" s="379"/>
      <c r="BY32" s="379"/>
      <c r="BZ32" s="379"/>
      <c r="CA32" s="379"/>
      <c r="CB32" s="379"/>
      <c r="CC32" s="379"/>
      <c r="CD32" s="379"/>
      <c r="CE32" s="379"/>
      <c r="CF32" s="379"/>
      <c r="CG32" s="379"/>
      <c r="CH32" s="379"/>
      <c r="CI32" s="379"/>
      <c r="CJ32" s="379"/>
      <c r="CK32" s="379"/>
      <c r="CL32" s="379"/>
      <c r="CM32" s="379"/>
      <c r="CN32" s="379"/>
      <c r="CO32" s="379"/>
      <c r="CP32" s="379"/>
      <c r="CQ32" s="379"/>
      <c r="CR32" s="379"/>
      <c r="CS32" s="379"/>
      <c r="CT32" s="379"/>
      <c r="CU32" s="379"/>
      <c r="CV32" s="379"/>
      <c r="CW32" s="379"/>
      <c r="CX32" s="379"/>
      <c r="CY32" s="379"/>
      <c r="CZ32" s="379"/>
      <c r="DA32" s="379"/>
      <c r="DB32" s="379"/>
      <c r="DC32" s="379"/>
      <c r="DD32" s="379"/>
      <c r="DE32" s="379"/>
      <c r="DF32" s="379"/>
      <c r="DG32" s="379"/>
      <c r="DH32" s="379"/>
      <c r="DI32" s="379"/>
      <c r="DJ32" s="379"/>
      <c r="DK32" s="379"/>
      <c r="DL32" s="379"/>
      <c r="DM32" s="379"/>
      <c r="DN32" s="379"/>
      <c r="DO32" s="379"/>
      <c r="DP32" s="379"/>
      <c r="DQ32" s="379"/>
      <c r="DR32" s="379"/>
      <c r="DS32" s="379"/>
    </row>
    <row r="33" spans="1:123" s="20" customFormat="1" x14ac:dyDescent="0.2">
      <c r="A33" s="373"/>
      <c r="B33" s="373"/>
      <c r="C33" s="373"/>
      <c r="D33" s="373"/>
      <c r="E33" s="373"/>
      <c r="F33" s="373"/>
      <c r="G33" s="373"/>
      <c r="H33" s="373"/>
      <c r="I33" s="383" t="s">
        <v>194</v>
      </c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/>
      <c r="AP33" s="373" t="s">
        <v>60</v>
      </c>
      <c r="AQ33" s="373"/>
      <c r="AR33" s="373"/>
      <c r="AS33" s="373"/>
      <c r="AT33" s="373"/>
      <c r="AU33" s="373"/>
      <c r="AV33" s="373"/>
      <c r="AW33" s="373"/>
      <c r="AX33" s="373"/>
      <c r="AY33" s="373"/>
      <c r="AZ33" s="373"/>
      <c r="BA33" s="373"/>
      <c r="BB33" s="373"/>
      <c r="BC33" s="373"/>
      <c r="BD33" s="373"/>
      <c r="BE33" s="373"/>
      <c r="BF33" s="379"/>
      <c r="BG33" s="379"/>
      <c r="BH33" s="379"/>
      <c r="BI33" s="379"/>
      <c r="BJ33" s="379"/>
      <c r="BK33" s="379"/>
      <c r="BL33" s="379"/>
      <c r="BM33" s="379"/>
      <c r="BN33" s="379"/>
      <c r="BO33" s="379"/>
      <c r="BP33" s="379"/>
      <c r="BQ33" s="379"/>
      <c r="BR33" s="379"/>
      <c r="BS33" s="379"/>
      <c r="BT33" s="379"/>
      <c r="BU33" s="379"/>
      <c r="BV33" s="379"/>
      <c r="BW33" s="379"/>
      <c r="BX33" s="379"/>
      <c r="BY33" s="379"/>
      <c r="BZ33" s="379"/>
      <c r="CA33" s="379"/>
      <c r="CB33" s="379"/>
      <c r="CC33" s="379"/>
      <c r="CD33" s="379"/>
      <c r="CE33" s="379"/>
      <c r="CF33" s="379"/>
      <c r="CG33" s="379"/>
      <c r="CH33" s="379"/>
      <c r="CI33" s="379"/>
      <c r="CJ33" s="379"/>
      <c r="CK33" s="379"/>
      <c r="CL33" s="379"/>
      <c r="CM33" s="379"/>
      <c r="CN33" s="379"/>
      <c r="CO33" s="379"/>
      <c r="CP33" s="379"/>
      <c r="CQ33" s="379"/>
      <c r="CR33" s="379"/>
      <c r="CS33" s="379"/>
      <c r="CT33" s="379"/>
      <c r="CU33" s="379"/>
      <c r="CV33" s="379"/>
      <c r="CW33" s="379"/>
      <c r="CX33" s="379"/>
      <c r="CY33" s="379"/>
      <c r="CZ33" s="379"/>
      <c r="DA33" s="379"/>
      <c r="DB33" s="379"/>
      <c r="DC33" s="379"/>
      <c r="DD33" s="379"/>
      <c r="DE33" s="379"/>
      <c r="DF33" s="379"/>
      <c r="DG33" s="379"/>
      <c r="DH33" s="379"/>
      <c r="DI33" s="379"/>
      <c r="DJ33" s="379"/>
      <c r="DK33" s="379"/>
      <c r="DL33" s="379"/>
      <c r="DM33" s="379"/>
      <c r="DN33" s="379"/>
      <c r="DO33" s="379"/>
      <c r="DP33" s="379"/>
      <c r="DQ33" s="379"/>
      <c r="DR33" s="379"/>
      <c r="DS33" s="379"/>
    </row>
    <row r="34" spans="1:123" s="20" customFormat="1" x14ac:dyDescent="0.2">
      <c r="A34" s="373" t="s">
        <v>206</v>
      </c>
      <c r="B34" s="373"/>
      <c r="C34" s="373"/>
      <c r="D34" s="373"/>
      <c r="E34" s="373"/>
      <c r="F34" s="373"/>
      <c r="G34" s="373"/>
      <c r="H34" s="373"/>
      <c r="I34" s="383" t="s">
        <v>198</v>
      </c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73" t="s">
        <v>60</v>
      </c>
      <c r="AQ34" s="373"/>
      <c r="AR34" s="373"/>
      <c r="AS34" s="373"/>
      <c r="AT34" s="373"/>
      <c r="AU34" s="373"/>
      <c r="AV34" s="373"/>
      <c r="AW34" s="373"/>
      <c r="AX34" s="373"/>
      <c r="AY34" s="373"/>
      <c r="AZ34" s="373"/>
      <c r="BA34" s="373"/>
      <c r="BB34" s="373"/>
      <c r="BC34" s="373"/>
      <c r="BD34" s="373"/>
      <c r="BE34" s="373"/>
      <c r="BF34" s="379"/>
      <c r="BG34" s="379"/>
      <c r="BH34" s="379"/>
      <c r="BI34" s="379"/>
      <c r="BJ34" s="379"/>
      <c r="BK34" s="379"/>
      <c r="BL34" s="379"/>
      <c r="BM34" s="379"/>
      <c r="BN34" s="379"/>
      <c r="BO34" s="379"/>
      <c r="BP34" s="379"/>
      <c r="BQ34" s="379"/>
      <c r="BR34" s="379"/>
      <c r="BS34" s="379"/>
      <c r="BT34" s="379"/>
      <c r="BU34" s="379"/>
      <c r="BV34" s="379"/>
      <c r="BW34" s="379"/>
      <c r="BX34" s="379"/>
      <c r="BY34" s="379"/>
      <c r="BZ34" s="379"/>
      <c r="CA34" s="379"/>
      <c r="CB34" s="379"/>
      <c r="CC34" s="379"/>
      <c r="CD34" s="379"/>
      <c r="CE34" s="379"/>
      <c r="CF34" s="379"/>
      <c r="CG34" s="379"/>
      <c r="CH34" s="379"/>
      <c r="CI34" s="379"/>
      <c r="CJ34" s="379"/>
      <c r="CK34" s="379"/>
      <c r="CL34" s="379"/>
      <c r="CM34" s="379"/>
      <c r="CN34" s="379"/>
      <c r="CO34" s="379"/>
      <c r="CP34" s="379"/>
      <c r="CQ34" s="379"/>
      <c r="CR34" s="379"/>
      <c r="CS34" s="379"/>
      <c r="CT34" s="379"/>
      <c r="CU34" s="379"/>
      <c r="CV34" s="379"/>
      <c r="CW34" s="379"/>
      <c r="CX34" s="379"/>
      <c r="CY34" s="379"/>
      <c r="CZ34" s="379"/>
      <c r="DA34" s="379"/>
      <c r="DB34" s="379"/>
      <c r="DC34" s="379"/>
      <c r="DD34" s="379"/>
      <c r="DE34" s="379"/>
      <c r="DF34" s="379"/>
      <c r="DG34" s="379"/>
      <c r="DH34" s="379"/>
      <c r="DI34" s="379"/>
      <c r="DJ34" s="379"/>
      <c r="DK34" s="379"/>
      <c r="DL34" s="379"/>
      <c r="DM34" s="379"/>
      <c r="DN34" s="379"/>
      <c r="DO34" s="379"/>
      <c r="DP34" s="379"/>
      <c r="DQ34" s="379"/>
      <c r="DR34" s="379"/>
      <c r="DS34" s="379"/>
    </row>
    <row r="35" spans="1:123" s="20" customFormat="1" x14ac:dyDescent="0.2">
      <c r="A35" s="373"/>
      <c r="B35" s="373"/>
      <c r="C35" s="373"/>
      <c r="D35" s="373"/>
      <c r="E35" s="373"/>
      <c r="F35" s="373"/>
      <c r="G35" s="373"/>
      <c r="H35" s="373"/>
      <c r="I35" s="383" t="s">
        <v>199</v>
      </c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3"/>
      <c r="X35" s="383"/>
      <c r="Y35" s="383"/>
      <c r="Z35" s="383"/>
      <c r="AA35" s="383"/>
      <c r="AB35" s="383"/>
      <c r="AC35" s="383"/>
      <c r="AD35" s="383"/>
      <c r="AE35" s="383"/>
      <c r="AF35" s="383"/>
      <c r="AG35" s="383"/>
      <c r="AH35" s="383"/>
      <c r="AI35" s="383"/>
      <c r="AJ35" s="383"/>
      <c r="AK35" s="383"/>
      <c r="AL35" s="383"/>
      <c r="AM35" s="383"/>
      <c r="AN35" s="383"/>
      <c r="AO35" s="383"/>
      <c r="AP35" s="373"/>
      <c r="AQ35" s="373"/>
      <c r="AR35" s="373"/>
      <c r="AS35" s="373"/>
      <c r="AT35" s="373"/>
      <c r="AU35" s="373"/>
      <c r="AV35" s="373"/>
      <c r="AW35" s="373"/>
      <c r="AX35" s="373"/>
      <c r="AY35" s="373"/>
      <c r="AZ35" s="373"/>
      <c r="BA35" s="373"/>
      <c r="BB35" s="373"/>
      <c r="BC35" s="373"/>
      <c r="BD35" s="373"/>
      <c r="BE35" s="373"/>
      <c r="BF35" s="379"/>
      <c r="BG35" s="379"/>
      <c r="BH35" s="379"/>
      <c r="BI35" s="379"/>
      <c r="BJ35" s="379"/>
      <c r="BK35" s="379"/>
      <c r="BL35" s="379"/>
      <c r="BM35" s="379"/>
      <c r="BN35" s="379"/>
      <c r="BO35" s="379"/>
      <c r="BP35" s="379"/>
      <c r="BQ35" s="379"/>
      <c r="BR35" s="379"/>
      <c r="BS35" s="379"/>
      <c r="BT35" s="379"/>
      <c r="BU35" s="379"/>
      <c r="BV35" s="379"/>
      <c r="BW35" s="379"/>
      <c r="BX35" s="379"/>
      <c r="BY35" s="379"/>
      <c r="BZ35" s="379"/>
      <c r="CA35" s="379"/>
      <c r="CB35" s="379"/>
      <c r="CC35" s="379"/>
      <c r="CD35" s="379"/>
      <c r="CE35" s="379"/>
      <c r="CF35" s="379"/>
      <c r="CG35" s="379"/>
      <c r="CH35" s="379"/>
      <c r="CI35" s="379"/>
      <c r="CJ35" s="379"/>
      <c r="CK35" s="379"/>
      <c r="CL35" s="379"/>
      <c r="CM35" s="379"/>
      <c r="CN35" s="379"/>
      <c r="CO35" s="379"/>
      <c r="CP35" s="379"/>
      <c r="CQ35" s="379"/>
      <c r="CR35" s="379"/>
      <c r="CS35" s="379"/>
      <c r="CT35" s="379"/>
      <c r="CU35" s="379"/>
      <c r="CV35" s="379"/>
      <c r="CW35" s="379"/>
      <c r="CX35" s="379"/>
      <c r="CY35" s="379"/>
      <c r="CZ35" s="379"/>
      <c r="DA35" s="379"/>
      <c r="DB35" s="379"/>
      <c r="DC35" s="379"/>
      <c r="DD35" s="379"/>
      <c r="DE35" s="379"/>
      <c r="DF35" s="379"/>
      <c r="DG35" s="379"/>
      <c r="DH35" s="379"/>
      <c r="DI35" s="379"/>
      <c r="DJ35" s="379"/>
      <c r="DK35" s="379"/>
      <c r="DL35" s="379"/>
      <c r="DM35" s="379"/>
      <c r="DN35" s="379"/>
      <c r="DO35" s="379"/>
      <c r="DP35" s="379"/>
      <c r="DQ35" s="379"/>
      <c r="DR35" s="379"/>
      <c r="DS35" s="379"/>
    </row>
    <row r="36" spans="1:123" s="20" customFormat="1" x14ac:dyDescent="0.2">
      <c r="A36" s="373"/>
      <c r="B36" s="373"/>
      <c r="C36" s="373"/>
      <c r="D36" s="373"/>
      <c r="E36" s="373"/>
      <c r="F36" s="373"/>
      <c r="G36" s="373"/>
      <c r="H36" s="373"/>
      <c r="I36" s="383" t="s">
        <v>207</v>
      </c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  <c r="Y36" s="383"/>
      <c r="Z36" s="383"/>
      <c r="AA36" s="383"/>
      <c r="AB36" s="383"/>
      <c r="AC36" s="383"/>
      <c r="AD36" s="383"/>
      <c r="AE36" s="383"/>
      <c r="AF36" s="383"/>
      <c r="AG36" s="383"/>
      <c r="AH36" s="383"/>
      <c r="AI36" s="383"/>
      <c r="AJ36" s="383"/>
      <c r="AK36" s="383"/>
      <c r="AL36" s="383"/>
      <c r="AM36" s="383"/>
      <c r="AN36" s="383"/>
      <c r="AO36" s="383"/>
      <c r="AP36" s="373"/>
      <c r="AQ36" s="373"/>
      <c r="AR36" s="373"/>
      <c r="AS36" s="373"/>
      <c r="AT36" s="373"/>
      <c r="AU36" s="373"/>
      <c r="AV36" s="373"/>
      <c r="AW36" s="373"/>
      <c r="AX36" s="373"/>
      <c r="AY36" s="373"/>
      <c r="AZ36" s="373"/>
      <c r="BA36" s="373"/>
      <c r="BB36" s="373"/>
      <c r="BC36" s="373"/>
      <c r="BD36" s="373"/>
      <c r="BE36" s="373"/>
      <c r="BF36" s="379"/>
      <c r="BG36" s="379"/>
      <c r="BH36" s="379"/>
      <c r="BI36" s="379"/>
      <c r="BJ36" s="379"/>
      <c r="BK36" s="379"/>
      <c r="BL36" s="379"/>
      <c r="BM36" s="379"/>
      <c r="BN36" s="379"/>
      <c r="BO36" s="379"/>
      <c r="BP36" s="379"/>
      <c r="BQ36" s="379"/>
      <c r="BR36" s="379"/>
      <c r="BS36" s="379"/>
      <c r="BT36" s="379"/>
      <c r="BU36" s="379"/>
      <c r="BV36" s="379"/>
      <c r="BW36" s="379"/>
      <c r="BX36" s="379"/>
      <c r="BY36" s="379"/>
      <c r="BZ36" s="379"/>
      <c r="CA36" s="379"/>
      <c r="CB36" s="379"/>
      <c r="CC36" s="379"/>
      <c r="CD36" s="379"/>
      <c r="CE36" s="379"/>
      <c r="CF36" s="379"/>
      <c r="CG36" s="379"/>
      <c r="CH36" s="379"/>
      <c r="CI36" s="379"/>
      <c r="CJ36" s="379"/>
      <c r="CK36" s="379"/>
      <c r="CL36" s="379"/>
      <c r="CM36" s="379"/>
      <c r="CN36" s="379"/>
      <c r="CO36" s="379"/>
      <c r="CP36" s="379"/>
      <c r="CQ36" s="379"/>
      <c r="CR36" s="379"/>
      <c r="CS36" s="379"/>
      <c r="CT36" s="379"/>
      <c r="CU36" s="379"/>
      <c r="CV36" s="379"/>
      <c r="CW36" s="379"/>
      <c r="CX36" s="379"/>
      <c r="CY36" s="379"/>
      <c r="CZ36" s="379"/>
      <c r="DA36" s="379"/>
      <c r="DB36" s="379"/>
      <c r="DC36" s="379"/>
      <c r="DD36" s="379"/>
      <c r="DE36" s="379"/>
      <c r="DF36" s="379"/>
      <c r="DG36" s="379"/>
      <c r="DH36" s="379"/>
      <c r="DI36" s="379"/>
      <c r="DJ36" s="379"/>
      <c r="DK36" s="379"/>
      <c r="DL36" s="379"/>
      <c r="DM36" s="379"/>
      <c r="DN36" s="379"/>
      <c r="DO36" s="379"/>
      <c r="DP36" s="379"/>
      <c r="DQ36" s="379"/>
      <c r="DR36" s="379"/>
      <c r="DS36" s="379"/>
    </row>
    <row r="37" spans="1:123" s="20" customFormat="1" x14ac:dyDescent="0.2">
      <c r="A37" s="373"/>
      <c r="B37" s="373"/>
      <c r="C37" s="373"/>
      <c r="D37" s="373"/>
      <c r="E37" s="373"/>
      <c r="F37" s="373"/>
      <c r="G37" s="373"/>
      <c r="H37" s="373"/>
      <c r="I37" s="383" t="s">
        <v>208</v>
      </c>
      <c r="J37" s="383"/>
      <c r="K37" s="383"/>
      <c r="L37" s="383"/>
      <c r="M37" s="383"/>
      <c r="N37" s="383"/>
      <c r="O37" s="383"/>
      <c r="P37" s="383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83"/>
      <c r="AM37" s="383"/>
      <c r="AN37" s="383"/>
      <c r="AO37" s="383"/>
      <c r="AP37" s="373"/>
      <c r="AQ37" s="373"/>
      <c r="AR37" s="373"/>
      <c r="AS37" s="373"/>
      <c r="AT37" s="373"/>
      <c r="AU37" s="373"/>
      <c r="AV37" s="373"/>
      <c r="AW37" s="373"/>
      <c r="AX37" s="373"/>
      <c r="AY37" s="373"/>
      <c r="AZ37" s="373"/>
      <c r="BA37" s="373"/>
      <c r="BB37" s="373"/>
      <c r="BC37" s="373"/>
      <c r="BD37" s="373"/>
      <c r="BE37" s="373"/>
      <c r="BF37" s="379"/>
      <c r="BG37" s="379"/>
      <c r="BH37" s="379"/>
      <c r="BI37" s="379"/>
      <c r="BJ37" s="379"/>
      <c r="BK37" s="379"/>
      <c r="BL37" s="379"/>
      <c r="BM37" s="379"/>
      <c r="BN37" s="379"/>
      <c r="BO37" s="379"/>
      <c r="BP37" s="379"/>
      <c r="BQ37" s="379"/>
      <c r="BR37" s="379"/>
      <c r="BS37" s="379"/>
      <c r="BT37" s="379"/>
      <c r="BU37" s="379"/>
      <c r="BV37" s="379"/>
      <c r="BW37" s="379"/>
      <c r="BX37" s="379"/>
      <c r="BY37" s="379"/>
      <c r="BZ37" s="379"/>
      <c r="CA37" s="379"/>
      <c r="CB37" s="379"/>
      <c r="CC37" s="379"/>
      <c r="CD37" s="379"/>
      <c r="CE37" s="379"/>
      <c r="CF37" s="379"/>
      <c r="CG37" s="379"/>
      <c r="CH37" s="379"/>
      <c r="CI37" s="379"/>
      <c r="CJ37" s="379"/>
      <c r="CK37" s="379"/>
      <c r="CL37" s="379"/>
      <c r="CM37" s="379"/>
      <c r="CN37" s="379"/>
      <c r="CO37" s="379"/>
      <c r="CP37" s="379"/>
      <c r="CQ37" s="379"/>
      <c r="CR37" s="379"/>
      <c r="CS37" s="379"/>
      <c r="CT37" s="379"/>
      <c r="CU37" s="379"/>
      <c r="CV37" s="379"/>
      <c r="CW37" s="379"/>
      <c r="CX37" s="379"/>
      <c r="CY37" s="379"/>
      <c r="CZ37" s="379"/>
      <c r="DA37" s="379"/>
      <c r="DB37" s="379"/>
      <c r="DC37" s="379"/>
      <c r="DD37" s="379"/>
      <c r="DE37" s="379"/>
      <c r="DF37" s="379"/>
      <c r="DG37" s="379"/>
      <c r="DH37" s="379"/>
      <c r="DI37" s="379"/>
      <c r="DJ37" s="379"/>
      <c r="DK37" s="379"/>
      <c r="DL37" s="379"/>
      <c r="DM37" s="379"/>
      <c r="DN37" s="379"/>
      <c r="DO37" s="379"/>
      <c r="DP37" s="379"/>
      <c r="DQ37" s="379"/>
      <c r="DR37" s="379"/>
      <c r="DS37" s="379"/>
    </row>
    <row r="38" spans="1:123" s="20" customFormat="1" x14ac:dyDescent="0.2">
      <c r="A38" s="373"/>
      <c r="B38" s="373"/>
      <c r="C38" s="373"/>
      <c r="D38" s="373"/>
      <c r="E38" s="373"/>
      <c r="F38" s="373"/>
      <c r="G38" s="373"/>
      <c r="H38" s="373"/>
      <c r="I38" s="383" t="s">
        <v>209</v>
      </c>
      <c r="J38" s="383"/>
      <c r="K38" s="383"/>
      <c r="L38" s="383"/>
      <c r="M38" s="383"/>
      <c r="N38" s="383"/>
      <c r="O38" s="383"/>
      <c r="P38" s="383"/>
      <c r="Q38" s="383"/>
      <c r="R38" s="383"/>
      <c r="S38" s="383"/>
      <c r="T38" s="383"/>
      <c r="U38" s="383"/>
      <c r="V38" s="383"/>
      <c r="W38" s="383"/>
      <c r="X38" s="383"/>
      <c r="Y38" s="383"/>
      <c r="Z38" s="383"/>
      <c r="AA38" s="383"/>
      <c r="AB38" s="383"/>
      <c r="AC38" s="383"/>
      <c r="AD38" s="383"/>
      <c r="AE38" s="383"/>
      <c r="AF38" s="383"/>
      <c r="AG38" s="383"/>
      <c r="AH38" s="383"/>
      <c r="AI38" s="383"/>
      <c r="AJ38" s="383"/>
      <c r="AK38" s="383"/>
      <c r="AL38" s="383"/>
      <c r="AM38" s="383"/>
      <c r="AN38" s="383"/>
      <c r="AO38" s="383"/>
      <c r="AP38" s="373"/>
      <c r="AQ38" s="373"/>
      <c r="AR38" s="373"/>
      <c r="AS38" s="373"/>
      <c r="AT38" s="373"/>
      <c r="AU38" s="373"/>
      <c r="AV38" s="373"/>
      <c r="AW38" s="373"/>
      <c r="AX38" s="373"/>
      <c r="AY38" s="373"/>
      <c r="AZ38" s="373"/>
      <c r="BA38" s="373"/>
      <c r="BB38" s="373"/>
      <c r="BC38" s="373"/>
      <c r="BD38" s="373"/>
      <c r="BE38" s="373"/>
      <c r="BF38" s="379"/>
      <c r="BG38" s="379"/>
      <c r="BH38" s="379"/>
      <c r="BI38" s="379"/>
      <c r="BJ38" s="379"/>
      <c r="BK38" s="379"/>
      <c r="BL38" s="379"/>
      <c r="BM38" s="379"/>
      <c r="BN38" s="379"/>
      <c r="BO38" s="379"/>
      <c r="BP38" s="379"/>
      <c r="BQ38" s="379"/>
      <c r="BR38" s="379"/>
      <c r="BS38" s="379"/>
      <c r="BT38" s="379"/>
      <c r="BU38" s="379"/>
      <c r="BV38" s="379"/>
      <c r="BW38" s="379"/>
      <c r="BX38" s="379"/>
      <c r="BY38" s="379"/>
      <c r="BZ38" s="379"/>
      <c r="CA38" s="379"/>
      <c r="CB38" s="379"/>
      <c r="CC38" s="379"/>
      <c r="CD38" s="379"/>
      <c r="CE38" s="379"/>
      <c r="CF38" s="379"/>
      <c r="CG38" s="379"/>
      <c r="CH38" s="379"/>
      <c r="CI38" s="379"/>
      <c r="CJ38" s="379"/>
      <c r="CK38" s="379"/>
      <c r="CL38" s="379"/>
      <c r="CM38" s="379"/>
      <c r="CN38" s="379"/>
      <c r="CO38" s="379"/>
      <c r="CP38" s="379"/>
      <c r="CQ38" s="379"/>
      <c r="CR38" s="379"/>
      <c r="CS38" s="379"/>
      <c r="CT38" s="379"/>
      <c r="CU38" s="379"/>
      <c r="CV38" s="379"/>
      <c r="CW38" s="379"/>
      <c r="CX38" s="379"/>
      <c r="CY38" s="379"/>
      <c r="CZ38" s="379"/>
      <c r="DA38" s="379"/>
      <c r="DB38" s="379"/>
      <c r="DC38" s="379"/>
      <c r="DD38" s="379"/>
      <c r="DE38" s="379"/>
      <c r="DF38" s="379"/>
      <c r="DG38" s="379"/>
      <c r="DH38" s="379"/>
      <c r="DI38" s="379"/>
      <c r="DJ38" s="379"/>
      <c r="DK38" s="379"/>
      <c r="DL38" s="379"/>
      <c r="DM38" s="379"/>
      <c r="DN38" s="379"/>
      <c r="DO38" s="379"/>
      <c r="DP38" s="379"/>
      <c r="DQ38" s="379"/>
      <c r="DR38" s="379"/>
      <c r="DS38" s="379"/>
    </row>
    <row r="39" spans="1:123" s="20" customFormat="1" x14ac:dyDescent="0.2">
      <c r="A39" s="373" t="s">
        <v>210</v>
      </c>
      <c r="B39" s="373"/>
      <c r="C39" s="373"/>
      <c r="D39" s="373"/>
      <c r="E39" s="373"/>
      <c r="F39" s="373"/>
      <c r="G39" s="373"/>
      <c r="H39" s="373"/>
      <c r="I39" s="383" t="s">
        <v>192</v>
      </c>
      <c r="J39" s="383"/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/>
      <c r="X39" s="383"/>
      <c r="Y39" s="383"/>
      <c r="Z39" s="383"/>
      <c r="AA39" s="383"/>
      <c r="AB39" s="383"/>
      <c r="AC39" s="383"/>
      <c r="AD39" s="383"/>
      <c r="AE39" s="383"/>
      <c r="AF39" s="383"/>
      <c r="AG39" s="383"/>
      <c r="AH39" s="383"/>
      <c r="AI39" s="383"/>
      <c r="AJ39" s="383"/>
      <c r="AK39" s="383"/>
      <c r="AL39" s="383"/>
      <c r="AM39" s="383"/>
      <c r="AN39" s="383"/>
      <c r="AO39" s="383"/>
      <c r="AP39" s="373" t="s">
        <v>60</v>
      </c>
      <c r="AQ39" s="373"/>
      <c r="AR39" s="373"/>
      <c r="AS39" s="373"/>
      <c r="AT39" s="373"/>
      <c r="AU39" s="373"/>
      <c r="AV39" s="373"/>
      <c r="AW39" s="373"/>
      <c r="AX39" s="373"/>
      <c r="AY39" s="373"/>
      <c r="AZ39" s="373"/>
      <c r="BA39" s="373"/>
      <c r="BB39" s="373"/>
      <c r="BC39" s="373"/>
      <c r="BD39" s="373"/>
      <c r="BE39" s="373"/>
      <c r="BF39" s="379"/>
      <c r="BG39" s="379"/>
      <c r="BH39" s="379"/>
      <c r="BI39" s="379"/>
      <c r="BJ39" s="379"/>
      <c r="BK39" s="379"/>
      <c r="BL39" s="379"/>
      <c r="BM39" s="379"/>
      <c r="BN39" s="379"/>
      <c r="BO39" s="379"/>
      <c r="BP39" s="379"/>
      <c r="BQ39" s="379"/>
      <c r="BR39" s="379"/>
      <c r="BS39" s="379"/>
      <c r="BT39" s="379"/>
      <c r="BU39" s="379"/>
      <c r="BV39" s="379"/>
      <c r="BW39" s="379"/>
      <c r="BX39" s="379"/>
      <c r="BY39" s="379"/>
      <c r="BZ39" s="379"/>
      <c r="CA39" s="379"/>
      <c r="CB39" s="379"/>
      <c r="CC39" s="379"/>
      <c r="CD39" s="379"/>
      <c r="CE39" s="379"/>
      <c r="CF39" s="379"/>
      <c r="CG39" s="379"/>
      <c r="CH39" s="379"/>
      <c r="CI39" s="379"/>
      <c r="CJ39" s="379"/>
      <c r="CK39" s="379"/>
      <c r="CL39" s="379"/>
      <c r="CM39" s="379"/>
      <c r="CN39" s="379"/>
      <c r="CO39" s="379"/>
      <c r="CP39" s="379"/>
      <c r="CQ39" s="379"/>
      <c r="CR39" s="379"/>
      <c r="CS39" s="379"/>
      <c r="CT39" s="379"/>
      <c r="CU39" s="379"/>
      <c r="CV39" s="379"/>
      <c r="CW39" s="379"/>
      <c r="CX39" s="379"/>
      <c r="CY39" s="379"/>
      <c r="CZ39" s="379"/>
      <c r="DA39" s="379"/>
      <c r="DB39" s="379"/>
      <c r="DC39" s="379"/>
      <c r="DD39" s="379"/>
      <c r="DE39" s="379"/>
      <c r="DF39" s="379"/>
      <c r="DG39" s="379"/>
      <c r="DH39" s="379"/>
      <c r="DI39" s="379"/>
      <c r="DJ39" s="379"/>
      <c r="DK39" s="379"/>
      <c r="DL39" s="379"/>
      <c r="DM39" s="379"/>
      <c r="DN39" s="379"/>
      <c r="DO39" s="379"/>
      <c r="DP39" s="379"/>
      <c r="DQ39" s="379"/>
      <c r="DR39" s="379"/>
      <c r="DS39" s="379"/>
    </row>
    <row r="40" spans="1:123" s="20" customFormat="1" x14ac:dyDescent="0.2">
      <c r="A40" s="373"/>
      <c r="B40" s="373"/>
      <c r="C40" s="373"/>
      <c r="D40" s="373"/>
      <c r="E40" s="373"/>
      <c r="F40" s="373"/>
      <c r="G40" s="373"/>
      <c r="H40" s="373"/>
      <c r="I40" s="383" t="s">
        <v>193</v>
      </c>
      <c r="J40" s="383"/>
      <c r="K40" s="383"/>
      <c r="L40" s="383"/>
      <c r="M40" s="383"/>
      <c r="N40" s="383"/>
      <c r="O40" s="383"/>
      <c r="P40" s="383"/>
      <c r="Q40" s="383"/>
      <c r="R40" s="383"/>
      <c r="S40" s="383"/>
      <c r="T40" s="383"/>
      <c r="U40" s="383"/>
      <c r="V40" s="383"/>
      <c r="W40" s="383"/>
      <c r="X40" s="383"/>
      <c r="Y40" s="383"/>
      <c r="Z40" s="383"/>
      <c r="AA40" s="383"/>
      <c r="AB40" s="383"/>
      <c r="AC40" s="383"/>
      <c r="AD40" s="383"/>
      <c r="AE40" s="383"/>
      <c r="AF40" s="383"/>
      <c r="AG40" s="383"/>
      <c r="AH40" s="383"/>
      <c r="AI40" s="383"/>
      <c r="AJ40" s="383"/>
      <c r="AK40" s="383"/>
      <c r="AL40" s="383"/>
      <c r="AM40" s="383"/>
      <c r="AN40" s="383"/>
      <c r="AO40" s="383"/>
      <c r="AP40" s="373" t="s">
        <v>60</v>
      </c>
      <c r="AQ40" s="373"/>
      <c r="AR40" s="373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  <c r="BC40" s="373"/>
      <c r="BD40" s="373"/>
      <c r="BE40" s="373"/>
      <c r="BF40" s="379"/>
      <c r="BG40" s="379"/>
      <c r="BH40" s="379"/>
      <c r="BI40" s="379"/>
      <c r="BJ40" s="379"/>
      <c r="BK40" s="379"/>
      <c r="BL40" s="379"/>
      <c r="BM40" s="379"/>
      <c r="BN40" s="379"/>
      <c r="BO40" s="379"/>
      <c r="BP40" s="379"/>
      <c r="BQ40" s="379"/>
      <c r="BR40" s="379"/>
      <c r="BS40" s="379"/>
      <c r="BT40" s="379"/>
      <c r="BU40" s="379"/>
      <c r="BV40" s="379"/>
      <c r="BW40" s="379"/>
      <c r="BX40" s="379"/>
      <c r="BY40" s="379"/>
      <c r="BZ40" s="379"/>
      <c r="CA40" s="379"/>
      <c r="CB40" s="379"/>
      <c r="CC40" s="379"/>
      <c r="CD40" s="379"/>
      <c r="CE40" s="379"/>
      <c r="CF40" s="379"/>
      <c r="CG40" s="379"/>
      <c r="CH40" s="379"/>
      <c r="CI40" s="379"/>
      <c r="CJ40" s="379"/>
      <c r="CK40" s="379"/>
      <c r="CL40" s="379"/>
      <c r="CM40" s="379"/>
      <c r="CN40" s="379"/>
      <c r="CO40" s="379"/>
      <c r="CP40" s="379"/>
      <c r="CQ40" s="379"/>
      <c r="CR40" s="379"/>
      <c r="CS40" s="379"/>
      <c r="CT40" s="379"/>
      <c r="CU40" s="379"/>
      <c r="CV40" s="379"/>
      <c r="CW40" s="379"/>
      <c r="CX40" s="379"/>
      <c r="CY40" s="379"/>
      <c r="CZ40" s="379"/>
      <c r="DA40" s="379"/>
      <c r="DB40" s="379"/>
      <c r="DC40" s="379"/>
      <c r="DD40" s="379"/>
      <c r="DE40" s="379"/>
      <c r="DF40" s="379"/>
      <c r="DG40" s="379"/>
      <c r="DH40" s="379"/>
      <c r="DI40" s="379"/>
      <c r="DJ40" s="379"/>
      <c r="DK40" s="379"/>
      <c r="DL40" s="379"/>
      <c r="DM40" s="379"/>
      <c r="DN40" s="379"/>
      <c r="DO40" s="379"/>
      <c r="DP40" s="379"/>
      <c r="DQ40" s="379"/>
      <c r="DR40" s="379"/>
      <c r="DS40" s="379"/>
    </row>
    <row r="41" spans="1:123" s="20" customFormat="1" x14ac:dyDescent="0.2">
      <c r="A41" s="373"/>
      <c r="B41" s="373"/>
      <c r="C41" s="373"/>
      <c r="D41" s="373"/>
      <c r="E41" s="373"/>
      <c r="F41" s="373"/>
      <c r="G41" s="373"/>
      <c r="H41" s="373"/>
      <c r="I41" s="383" t="s">
        <v>194</v>
      </c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3"/>
      <c r="AL41" s="383"/>
      <c r="AM41" s="383"/>
      <c r="AN41" s="383"/>
      <c r="AO41" s="383"/>
      <c r="AP41" s="373" t="s">
        <v>60</v>
      </c>
      <c r="AQ41" s="373"/>
      <c r="AR41" s="373"/>
      <c r="AS41" s="373"/>
      <c r="AT41" s="373"/>
      <c r="AU41" s="373"/>
      <c r="AV41" s="373"/>
      <c r="AW41" s="373"/>
      <c r="AX41" s="373"/>
      <c r="AY41" s="373"/>
      <c r="AZ41" s="373"/>
      <c r="BA41" s="373"/>
      <c r="BB41" s="373"/>
      <c r="BC41" s="373"/>
      <c r="BD41" s="373"/>
      <c r="BE41" s="373"/>
      <c r="BF41" s="379"/>
      <c r="BG41" s="379"/>
      <c r="BH41" s="379"/>
      <c r="BI41" s="379"/>
      <c r="BJ41" s="379"/>
      <c r="BK41" s="379"/>
      <c r="BL41" s="379"/>
      <c r="BM41" s="379"/>
      <c r="BN41" s="379"/>
      <c r="BO41" s="379"/>
      <c r="BP41" s="379"/>
      <c r="BQ41" s="379"/>
      <c r="BR41" s="379"/>
      <c r="BS41" s="379"/>
      <c r="BT41" s="379"/>
      <c r="BU41" s="379"/>
      <c r="BV41" s="379"/>
      <c r="BW41" s="379"/>
      <c r="BX41" s="379"/>
      <c r="BY41" s="379"/>
      <c r="BZ41" s="379"/>
      <c r="CA41" s="379"/>
      <c r="CB41" s="379"/>
      <c r="CC41" s="379"/>
      <c r="CD41" s="379"/>
      <c r="CE41" s="379"/>
      <c r="CF41" s="379"/>
      <c r="CG41" s="379"/>
      <c r="CH41" s="379"/>
      <c r="CI41" s="379"/>
      <c r="CJ41" s="379"/>
      <c r="CK41" s="379"/>
      <c r="CL41" s="379"/>
      <c r="CM41" s="379"/>
      <c r="CN41" s="379"/>
      <c r="CO41" s="379"/>
      <c r="CP41" s="379"/>
      <c r="CQ41" s="379"/>
      <c r="CR41" s="379"/>
      <c r="CS41" s="379"/>
      <c r="CT41" s="379"/>
      <c r="CU41" s="379"/>
      <c r="CV41" s="379"/>
      <c r="CW41" s="379"/>
      <c r="CX41" s="379"/>
      <c r="CY41" s="379"/>
      <c r="CZ41" s="379"/>
      <c r="DA41" s="379"/>
      <c r="DB41" s="379"/>
      <c r="DC41" s="379"/>
      <c r="DD41" s="379"/>
      <c r="DE41" s="379"/>
      <c r="DF41" s="379"/>
      <c r="DG41" s="379"/>
      <c r="DH41" s="379"/>
      <c r="DI41" s="379"/>
      <c r="DJ41" s="379"/>
      <c r="DK41" s="379"/>
      <c r="DL41" s="379"/>
      <c r="DM41" s="379"/>
      <c r="DN41" s="379"/>
      <c r="DO41" s="379"/>
      <c r="DP41" s="379"/>
      <c r="DQ41" s="379"/>
      <c r="DR41" s="379"/>
      <c r="DS41" s="379"/>
    </row>
    <row r="42" spans="1:123" s="20" customFormat="1" x14ac:dyDescent="0.2">
      <c r="A42" s="373" t="s">
        <v>211</v>
      </c>
      <c r="B42" s="373"/>
      <c r="C42" s="373"/>
      <c r="D42" s="373"/>
      <c r="E42" s="373"/>
      <c r="F42" s="373"/>
      <c r="G42" s="373"/>
      <c r="H42" s="373"/>
      <c r="I42" s="383" t="s">
        <v>196</v>
      </c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83"/>
      <c r="Z42" s="383"/>
      <c r="AA42" s="383"/>
      <c r="AB42" s="383"/>
      <c r="AC42" s="383"/>
      <c r="AD42" s="383"/>
      <c r="AE42" s="383"/>
      <c r="AF42" s="383"/>
      <c r="AG42" s="383"/>
      <c r="AH42" s="383"/>
      <c r="AI42" s="383"/>
      <c r="AJ42" s="383"/>
      <c r="AK42" s="383"/>
      <c r="AL42" s="383"/>
      <c r="AM42" s="383"/>
      <c r="AN42" s="383"/>
      <c r="AO42" s="383"/>
      <c r="AP42" s="373" t="s">
        <v>60</v>
      </c>
      <c r="AQ42" s="373"/>
      <c r="AR42" s="373"/>
      <c r="AS42" s="373"/>
      <c r="AT42" s="373"/>
      <c r="AU42" s="373"/>
      <c r="AV42" s="373"/>
      <c r="AW42" s="373"/>
      <c r="AX42" s="373"/>
      <c r="AY42" s="373"/>
      <c r="AZ42" s="373"/>
      <c r="BA42" s="373"/>
      <c r="BB42" s="373"/>
      <c r="BC42" s="373"/>
      <c r="BD42" s="373"/>
      <c r="BE42" s="373"/>
      <c r="BF42" s="379"/>
      <c r="BG42" s="379"/>
      <c r="BH42" s="379"/>
      <c r="BI42" s="379"/>
      <c r="BJ42" s="379"/>
      <c r="BK42" s="379"/>
      <c r="BL42" s="379"/>
      <c r="BM42" s="379"/>
      <c r="BN42" s="379"/>
      <c r="BO42" s="379"/>
      <c r="BP42" s="379"/>
      <c r="BQ42" s="379"/>
      <c r="BR42" s="379"/>
      <c r="BS42" s="379"/>
      <c r="BT42" s="379"/>
      <c r="BU42" s="379"/>
      <c r="BV42" s="379"/>
      <c r="BW42" s="379"/>
      <c r="BX42" s="379"/>
      <c r="BY42" s="379"/>
      <c r="BZ42" s="379"/>
      <c r="CA42" s="379"/>
      <c r="CB42" s="379"/>
      <c r="CC42" s="379"/>
      <c r="CD42" s="379"/>
      <c r="CE42" s="379"/>
      <c r="CF42" s="379"/>
      <c r="CG42" s="379"/>
      <c r="CH42" s="379"/>
      <c r="CI42" s="379"/>
      <c r="CJ42" s="379"/>
      <c r="CK42" s="379"/>
      <c r="CL42" s="379"/>
      <c r="CM42" s="379"/>
      <c r="CN42" s="379"/>
      <c r="CO42" s="379"/>
      <c r="CP42" s="379"/>
      <c r="CQ42" s="379"/>
      <c r="CR42" s="379"/>
      <c r="CS42" s="379"/>
      <c r="CT42" s="379"/>
      <c r="CU42" s="379"/>
      <c r="CV42" s="379"/>
      <c r="CW42" s="379"/>
      <c r="CX42" s="379"/>
      <c r="CY42" s="379"/>
      <c r="CZ42" s="379"/>
      <c r="DA42" s="379"/>
      <c r="DB42" s="379"/>
      <c r="DC42" s="379"/>
      <c r="DD42" s="379"/>
      <c r="DE42" s="379"/>
      <c r="DF42" s="379"/>
      <c r="DG42" s="379"/>
      <c r="DH42" s="379"/>
      <c r="DI42" s="379"/>
      <c r="DJ42" s="379"/>
      <c r="DK42" s="379"/>
      <c r="DL42" s="379"/>
      <c r="DM42" s="379"/>
      <c r="DN42" s="379"/>
      <c r="DO42" s="379"/>
      <c r="DP42" s="379"/>
      <c r="DQ42" s="379"/>
      <c r="DR42" s="379"/>
      <c r="DS42" s="379"/>
    </row>
    <row r="43" spans="1:123" s="20" customFormat="1" x14ac:dyDescent="0.2">
      <c r="A43" s="373"/>
      <c r="B43" s="373"/>
      <c r="C43" s="373"/>
      <c r="D43" s="373"/>
      <c r="E43" s="373"/>
      <c r="F43" s="373"/>
      <c r="G43" s="373"/>
      <c r="H43" s="373"/>
      <c r="I43" s="383" t="s">
        <v>193</v>
      </c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383"/>
      <c r="V43" s="383"/>
      <c r="W43" s="383"/>
      <c r="X43" s="383"/>
      <c r="Y43" s="383"/>
      <c r="Z43" s="383"/>
      <c r="AA43" s="383"/>
      <c r="AB43" s="383"/>
      <c r="AC43" s="383"/>
      <c r="AD43" s="383"/>
      <c r="AE43" s="383"/>
      <c r="AF43" s="383"/>
      <c r="AG43" s="383"/>
      <c r="AH43" s="383"/>
      <c r="AI43" s="383"/>
      <c r="AJ43" s="383"/>
      <c r="AK43" s="383"/>
      <c r="AL43" s="383"/>
      <c r="AM43" s="383"/>
      <c r="AN43" s="383"/>
      <c r="AO43" s="383"/>
      <c r="AP43" s="373" t="s">
        <v>60</v>
      </c>
      <c r="AQ43" s="373"/>
      <c r="AR43" s="373"/>
      <c r="AS43" s="373"/>
      <c r="AT43" s="373"/>
      <c r="AU43" s="373"/>
      <c r="AV43" s="373"/>
      <c r="AW43" s="373"/>
      <c r="AX43" s="373"/>
      <c r="AY43" s="373"/>
      <c r="AZ43" s="373"/>
      <c r="BA43" s="373"/>
      <c r="BB43" s="373"/>
      <c r="BC43" s="373"/>
      <c r="BD43" s="373"/>
      <c r="BE43" s="373"/>
      <c r="BF43" s="379"/>
      <c r="BG43" s="379"/>
      <c r="BH43" s="379"/>
      <c r="BI43" s="379"/>
      <c r="BJ43" s="379"/>
      <c r="BK43" s="379"/>
      <c r="BL43" s="379"/>
      <c r="BM43" s="379"/>
      <c r="BN43" s="379"/>
      <c r="BO43" s="379"/>
      <c r="BP43" s="379"/>
      <c r="BQ43" s="379"/>
      <c r="BR43" s="379"/>
      <c r="BS43" s="379"/>
      <c r="BT43" s="379"/>
      <c r="BU43" s="379"/>
      <c r="BV43" s="379"/>
      <c r="BW43" s="379"/>
      <c r="BX43" s="379"/>
      <c r="BY43" s="379"/>
      <c r="BZ43" s="379"/>
      <c r="CA43" s="379"/>
      <c r="CB43" s="379"/>
      <c r="CC43" s="379"/>
      <c r="CD43" s="379"/>
      <c r="CE43" s="379"/>
      <c r="CF43" s="379"/>
      <c r="CG43" s="379"/>
      <c r="CH43" s="379"/>
      <c r="CI43" s="379"/>
      <c r="CJ43" s="379"/>
      <c r="CK43" s="379"/>
      <c r="CL43" s="379"/>
      <c r="CM43" s="379"/>
      <c r="CN43" s="379"/>
      <c r="CO43" s="379"/>
      <c r="CP43" s="379"/>
      <c r="CQ43" s="379"/>
      <c r="CR43" s="379"/>
      <c r="CS43" s="379"/>
      <c r="CT43" s="379"/>
      <c r="CU43" s="379"/>
      <c r="CV43" s="379"/>
      <c r="CW43" s="379"/>
      <c r="CX43" s="379"/>
      <c r="CY43" s="379"/>
      <c r="CZ43" s="379"/>
      <c r="DA43" s="379"/>
      <c r="DB43" s="379"/>
      <c r="DC43" s="379"/>
      <c r="DD43" s="379"/>
      <c r="DE43" s="379"/>
      <c r="DF43" s="379"/>
      <c r="DG43" s="379"/>
      <c r="DH43" s="379"/>
      <c r="DI43" s="379"/>
      <c r="DJ43" s="379"/>
      <c r="DK43" s="379"/>
      <c r="DL43" s="379"/>
      <c r="DM43" s="379"/>
      <c r="DN43" s="379"/>
      <c r="DO43" s="379"/>
      <c r="DP43" s="379"/>
      <c r="DQ43" s="379"/>
      <c r="DR43" s="379"/>
      <c r="DS43" s="379"/>
    </row>
    <row r="44" spans="1:123" s="20" customFormat="1" x14ac:dyDescent="0.2">
      <c r="A44" s="373"/>
      <c r="B44" s="373"/>
      <c r="C44" s="373"/>
      <c r="D44" s="373"/>
      <c r="E44" s="373"/>
      <c r="F44" s="373"/>
      <c r="G44" s="373"/>
      <c r="H44" s="373"/>
      <c r="I44" s="383" t="s">
        <v>194</v>
      </c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3"/>
      <c r="W44" s="383"/>
      <c r="X44" s="383"/>
      <c r="Y44" s="383"/>
      <c r="Z44" s="383"/>
      <c r="AA44" s="383"/>
      <c r="AB44" s="383"/>
      <c r="AC44" s="383"/>
      <c r="AD44" s="383"/>
      <c r="AE44" s="383"/>
      <c r="AF44" s="383"/>
      <c r="AG44" s="383"/>
      <c r="AH44" s="383"/>
      <c r="AI44" s="383"/>
      <c r="AJ44" s="383"/>
      <c r="AK44" s="383"/>
      <c r="AL44" s="383"/>
      <c r="AM44" s="383"/>
      <c r="AN44" s="383"/>
      <c r="AO44" s="383"/>
      <c r="AP44" s="373" t="s">
        <v>60</v>
      </c>
      <c r="AQ44" s="373"/>
      <c r="AR44" s="373"/>
      <c r="AS44" s="373"/>
      <c r="AT44" s="373"/>
      <c r="AU44" s="373"/>
      <c r="AV44" s="373"/>
      <c r="AW44" s="373"/>
      <c r="AX44" s="373"/>
      <c r="AY44" s="373"/>
      <c r="AZ44" s="373"/>
      <c r="BA44" s="373"/>
      <c r="BB44" s="373"/>
      <c r="BC44" s="373"/>
      <c r="BD44" s="373"/>
      <c r="BE44" s="373"/>
      <c r="BF44" s="379"/>
      <c r="BG44" s="379"/>
      <c r="BH44" s="379"/>
      <c r="BI44" s="379"/>
      <c r="BJ44" s="379"/>
      <c r="BK44" s="379"/>
      <c r="BL44" s="379"/>
      <c r="BM44" s="379"/>
      <c r="BN44" s="379"/>
      <c r="BO44" s="379"/>
      <c r="BP44" s="379"/>
      <c r="BQ44" s="379"/>
      <c r="BR44" s="379"/>
      <c r="BS44" s="379"/>
      <c r="BT44" s="379"/>
      <c r="BU44" s="379"/>
      <c r="BV44" s="379"/>
      <c r="BW44" s="379"/>
      <c r="BX44" s="379"/>
      <c r="BY44" s="379"/>
      <c r="BZ44" s="379"/>
      <c r="CA44" s="379"/>
      <c r="CB44" s="379"/>
      <c r="CC44" s="379"/>
      <c r="CD44" s="379"/>
      <c r="CE44" s="379"/>
      <c r="CF44" s="379"/>
      <c r="CG44" s="379"/>
      <c r="CH44" s="379"/>
      <c r="CI44" s="379"/>
      <c r="CJ44" s="379"/>
      <c r="CK44" s="379"/>
      <c r="CL44" s="379"/>
      <c r="CM44" s="379"/>
      <c r="CN44" s="379"/>
      <c r="CO44" s="379"/>
      <c r="CP44" s="379"/>
      <c r="CQ44" s="379"/>
      <c r="CR44" s="379"/>
      <c r="CS44" s="379"/>
      <c r="CT44" s="379"/>
      <c r="CU44" s="379"/>
      <c r="CV44" s="379"/>
      <c r="CW44" s="379"/>
      <c r="CX44" s="379"/>
      <c r="CY44" s="379"/>
      <c r="CZ44" s="379"/>
      <c r="DA44" s="379"/>
      <c r="DB44" s="379"/>
      <c r="DC44" s="379"/>
      <c r="DD44" s="379"/>
      <c r="DE44" s="379"/>
      <c r="DF44" s="379"/>
      <c r="DG44" s="379"/>
      <c r="DH44" s="379"/>
      <c r="DI44" s="379"/>
      <c r="DJ44" s="379"/>
      <c r="DK44" s="379"/>
      <c r="DL44" s="379"/>
      <c r="DM44" s="379"/>
      <c r="DN44" s="379"/>
      <c r="DO44" s="379"/>
      <c r="DP44" s="379"/>
      <c r="DQ44" s="379"/>
      <c r="DR44" s="379"/>
      <c r="DS44" s="379"/>
    </row>
    <row r="45" spans="1:123" s="20" customFormat="1" x14ac:dyDescent="0.2">
      <c r="A45" s="373" t="s">
        <v>212</v>
      </c>
      <c r="B45" s="373"/>
      <c r="C45" s="373"/>
      <c r="D45" s="373"/>
      <c r="E45" s="373"/>
      <c r="F45" s="373"/>
      <c r="G45" s="373"/>
      <c r="H45" s="373"/>
      <c r="I45" s="383" t="s">
        <v>198</v>
      </c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  <c r="X45" s="383"/>
      <c r="Y45" s="383"/>
      <c r="Z45" s="383"/>
      <c r="AA45" s="383"/>
      <c r="AB45" s="383"/>
      <c r="AC45" s="383"/>
      <c r="AD45" s="383"/>
      <c r="AE45" s="383"/>
      <c r="AF45" s="383"/>
      <c r="AG45" s="383"/>
      <c r="AH45" s="383"/>
      <c r="AI45" s="383"/>
      <c r="AJ45" s="383"/>
      <c r="AK45" s="383"/>
      <c r="AL45" s="383"/>
      <c r="AM45" s="383"/>
      <c r="AN45" s="383"/>
      <c r="AO45" s="383"/>
      <c r="AP45" s="373" t="s">
        <v>60</v>
      </c>
      <c r="AQ45" s="373"/>
      <c r="AR45" s="373"/>
      <c r="AS45" s="373"/>
      <c r="AT45" s="373"/>
      <c r="AU45" s="373"/>
      <c r="AV45" s="373"/>
      <c r="AW45" s="373"/>
      <c r="AX45" s="373"/>
      <c r="AY45" s="373"/>
      <c r="AZ45" s="373"/>
      <c r="BA45" s="373"/>
      <c r="BB45" s="373"/>
      <c r="BC45" s="373"/>
      <c r="BD45" s="373"/>
      <c r="BE45" s="373"/>
      <c r="BF45" s="379"/>
      <c r="BG45" s="379"/>
      <c r="BH45" s="379"/>
      <c r="BI45" s="379"/>
      <c r="BJ45" s="379"/>
      <c r="BK45" s="379"/>
      <c r="BL45" s="379"/>
      <c r="BM45" s="379"/>
      <c r="BN45" s="379"/>
      <c r="BO45" s="379"/>
      <c r="BP45" s="379"/>
      <c r="BQ45" s="379"/>
      <c r="BR45" s="379"/>
      <c r="BS45" s="379"/>
      <c r="BT45" s="379"/>
      <c r="BU45" s="379"/>
      <c r="BV45" s="379"/>
      <c r="BW45" s="379"/>
      <c r="BX45" s="379"/>
      <c r="BY45" s="379"/>
      <c r="BZ45" s="379"/>
      <c r="CA45" s="379"/>
      <c r="CB45" s="379"/>
      <c r="CC45" s="379"/>
      <c r="CD45" s="379"/>
      <c r="CE45" s="379"/>
      <c r="CF45" s="379"/>
      <c r="CG45" s="379"/>
      <c r="CH45" s="379"/>
      <c r="CI45" s="379"/>
      <c r="CJ45" s="379"/>
      <c r="CK45" s="379"/>
      <c r="CL45" s="379"/>
      <c r="CM45" s="379"/>
      <c r="CN45" s="379"/>
      <c r="CO45" s="379"/>
      <c r="CP45" s="379"/>
      <c r="CQ45" s="379"/>
      <c r="CR45" s="379"/>
      <c r="CS45" s="379"/>
      <c r="CT45" s="379"/>
      <c r="CU45" s="379"/>
      <c r="CV45" s="379"/>
      <c r="CW45" s="379"/>
      <c r="CX45" s="379"/>
      <c r="CY45" s="379"/>
      <c r="CZ45" s="379"/>
      <c r="DA45" s="379"/>
      <c r="DB45" s="379"/>
      <c r="DC45" s="379"/>
      <c r="DD45" s="379"/>
      <c r="DE45" s="379"/>
      <c r="DF45" s="379"/>
      <c r="DG45" s="379"/>
      <c r="DH45" s="379"/>
      <c r="DI45" s="379"/>
      <c r="DJ45" s="379"/>
      <c r="DK45" s="379"/>
      <c r="DL45" s="379"/>
      <c r="DM45" s="379"/>
      <c r="DN45" s="379"/>
      <c r="DO45" s="379"/>
      <c r="DP45" s="379"/>
      <c r="DQ45" s="379"/>
      <c r="DR45" s="379"/>
      <c r="DS45" s="379"/>
    </row>
    <row r="46" spans="1:123" s="20" customFormat="1" x14ac:dyDescent="0.2">
      <c r="A46" s="373"/>
      <c r="B46" s="373"/>
      <c r="C46" s="373"/>
      <c r="D46" s="373"/>
      <c r="E46" s="373"/>
      <c r="F46" s="373"/>
      <c r="G46" s="373"/>
      <c r="H46" s="373"/>
      <c r="I46" s="383" t="s">
        <v>199</v>
      </c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83"/>
      <c r="W46" s="383"/>
      <c r="X46" s="383"/>
      <c r="Y46" s="383"/>
      <c r="Z46" s="383"/>
      <c r="AA46" s="383"/>
      <c r="AB46" s="383"/>
      <c r="AC46" s="383"/>
      <c r="AD46" s="383"/>
      <c r="AE46" s="383"/>
      <c r="AF46" s="383"/>
      <c r="AG46" s="383"/>
      <c r="AH46" s="383"/>
      <c r="AI46" s="383"/>
      <c r="AJ46" s="383"/>
      <c r="AK46" s="383"/>
      <c r="AL46" s="383"/>
      <c r="AM46" s="383"/>
      <c r="AN46" s="383"/>
      <c r="AO46" s="383"/>
      <c r="AP46" s="373"/>
      <c r="AQ46" s="373"/>
      <c r="AR46" s="373"/>
      <c r="AS46" s="373"/>
      <c r="AT46" s="373"/>
      <c r="AU46" s="373"/>
      <c r="AV46" s="373"/>
      <c r="AW46" s="373"/>
      <c r="AX46" s="373"/>
      <c r="AY46" s="373"/>
      <c r="AZ46" s="373"/>
      <c r="BA46" s="373"/>
      <c r="BB46" s="373"/>
      <c r="BC46" s="373"/>
      <c r="BD46" s="373"/>
      <c r="BE46" s="373"/>
      <c r="BF46" s="379"/>
      <c r="BG46" s="379"/>
      <c r="BH46" s="379"/>
      <c r="BI46" s="379"/>
      <c r="BJ46" s="379"/>
      <c r="BK46" s="379"/>
      <c r="BL46" s="379"/>
      <c r="BM46" s="379"/>
      <c r="BN46" s="379"/>
      <c r="BO46" s="379"/>
      <c r="BP46" s="379"/>
      <c r="BQ46" s="379"/>
      <c r="BR46" s="379"/>
      <c r="BS46" s="379"/>
      <c r="BT46" s="379"/>
      <c r="BU46" s="379"/>
      <c r="BV46" s="379"/>
      <c r="BW46" s="379"/>
      <c r="BX46" s="379"/>
      <c r="BY46" s="379"/>
      <c r="BZ46" s="379"/>
      <c r="CA46" s="379"/>
      <c r="CB46" s="379"/>
      <c r="CC46" s="379"/>
      <c r="CD46" s="379"/>
      <c r="CE46" s="379"/>
      <c r="CF46" s="379"/>
      <c r="CG46" s="379"/>
      <c r="CH46" s="379"/>
      <c r="CI46" s="379"/>
      <c r="CJ46" s="379"/>
      <c r="CK46" s="379"/>
      <c r="CL46" s="379"/>
      <c r="CM46" s="379"/>
      <c r="CN46" s="379"/>
      <c r="CO46" s="379"/>
      <c r="CP46" s="379"/>
      <c r="CQ46" s="379"/>
      <c r="CR46" s="379"/>
      <c r="CS46" s="379"/>
      <c r="CT46" s="379"/>
      <c r="CU46" s="379"/>
      <c r="CV46" s="379"/>
      <c r="CW46" s="379"/>
      <c r="CX46" s="379"/>
      <c r="CY46" s="379"/>
      <c r="CZ46" s="379"/>
      <c r="DA46" s="379"/>
      <c r="DB46" s="379"/>
      <c r="DC46" s="379"/>
      <c r="DD46" s="379"/>
      <c r="DE46" s="379"/>
      <c r="DF46" s="379"/>
      <c r="DG46" s="379"/>
      <c r="DH46" s="379"/>
      <c r="DI46" s="379"/>
      <c r="DJ46" s="379"/>
      <c r="DK46" s="379"/>
      <c r="DL46" s="379"/>
      <c r="DM46" s="379"/>
      <c r="DN46" s="379"/>
      <c r="DO46" s="379"/>
      <c r="DP46" s="379"/>
      <c r="DQ46" s="379"/>
      <c r="DR46" s="379"/>
      <c r="DS46" s="379"/>
    </row>
    <row r="47" spans="1:123" s="20" customFormat="1" x14ac:dyDescent="0.2">
      <c r="A47" s="373"/>
      <c r="B47" s="373"/>
      <c r="C47" s="373"/>
      <c r="D47" s="373"/>
      <c r="E47" s="373"/>
      <c r="F47" s="373"/>
      <c r="G47" s="373"/>
      <c r="H47" s="373"/>
      <c r="I47" s="383" t="s">
        <v>207</v>
      </c>
      <c r="J47" s="383"/>
      <c r="K47" s="383"/>
      <c r="L47" s="383"/>
      <c r="M47" s="383"/>
      <c r="N47" s="383"/>
      <c r="O47" s="383"/>
      <c r="P47" s="383"/>
      <c r="Q47" s="383"/>
      <c r="R47" s="383"/>
      <c r="S47" s="383"/>
      <c r="T47" s="383"/>
      <c r="U47" s="383"/>
      <c r="V47" s="383"/>
      <c r="W47" s="383"/>
      <c r="X47" s="383"/>
      <c r="Y47" s="383"/>
      <c r="Z47" s="383"/>
      <c r="AA47" s="383"/>
      <c r="AB47" s="383"/>
      <c r="AC47" s="383"/>
      <c r="AD47" s="383"/>
      <c r="AE47" s="383"/>
      <c r="AF47" s="383"/>
      <c r="AG47" s="383"/>
      <c r="AH47" s="383"/>
      <c r="AI47" s="383"/>
      <c r="AJ47" s="383"/>
      <c r="AK47" s="383"/>
      <c r="AL47" s="383"/>
      <c r="AM47" s="383"/>
      <c r="AN47" s="383"/>
      <c r="AO47" s="383"/>
      <c r="AP47" s="373"/>
      <c r="AQ47" s="373"/>
      <c r="AR47" s="373"/>
      <c r="AS47" s="373"/>
      <c r="AT47" s="373"/>
      <c r="AU47" s="373"/>
      <c r="AV47" s="373"/>
      <c r="AW47" s="373"/>
      <c r="AX47" s="373"/>
      <c r="AY47" s="373"/>
      <c r="AZ47" s="373"/>
      <c r="BA47" s="373"/>
      <c r="BB47" s="373"/>
      <c r="BC47" s="373"/>
      <c r="BD47" s="373"/>
      <c r="BE47" s="373"/>
      <c r="BF47" s="379"/>
      <c r="BG47" s="379"/>
      <c r="BH47" s="379"/>
      <c r="BI47" s="379"/>
      <c r="BJ47" s="379"/>
      <c r="BK47" s="379"/>
      <c r="BL47" s="379"/>
      <c r="BM47" s="379"/>
      <c r="BN47" s="379"/>
      <c r="BO47" s="379"/>
      <c r="BP47" s="379"/>
      <c r="BQ47" s="379"/>
      <c r="BR47" s="379"/>
      <c r="BS47" s="379"/>
      <c r="BT47" s="379"/>
      <c r="BU47" s="379"/>
      <c r="BV47" s="379"/>
      <c r="BW47" s="379"/>
      <c r="BX47" s="379"/>
      <c r="BY47" s="379"/>
      <c r="BZ47" s="379"/>
      <c r="CA47" s="379"/>
      <c r="CB47" s="379"/>
      <c r="CC47" s="379"/>
      <c r="CD47" s="379"/>
      <c r="CE47" s="379"/>
      <c r="CF47" s="379"/>
      <c r="CG47" s="379"/>
      <c r="CH47" s="379"/>
      <c r="CI47" s="379"/>
      <c r="CJ47" s="379"/>
      <c r="CK47" s="379"/>
      <c r="CL47" s="379"/>
      <c r="CM47" s="379"/>
      <c r="CN47" s="379"/>
      <c r="CO47" s="379"/>
      <c r="CP47" s="379"/>
      <c r="CQ47" s="379"/>
      <c r="CR47" s="379"/>
      <c r="CS47" s="379"/>
      <c r="CT47" s="379"/>
      <c r="CU47" s="379"/>
      <c r="CV47" s="379"/>
      <c r="CW47" s="379"/>
      <c r="CX47" s="379"/>
      <c r="CY47" s="379"/>
      <c r="CZ47" s="379"/>
      <c r="DA47" s="379"/>
      <c r="DB47" s="379"/>
      <c r="DC47" s="379"/>
      <c r="DD47" s="379"/>
      <c r="DE47" s="379"/>
      <c r="DF47" s="379"/>
      <c r="DG47" s="379"/>
      <c r="DH47" s="379"/>
      <c r="DI47" s="379"/>
      <c r="DJ47" s="379"/>
      <c r="DK47" s="379"/>
      <c r="DL47" s="379"/>
      <c r="DM47" s="379"/>
      <c r="DN47" s="379"/>
      <c r="DO47" s="379"/>
      <c r="DP47" s="379"/>
      <c r="DQ47" s="379"/>
      <c r="DR47" s="379"/>
      <c r="DS47" s="379"/>
    </row>
    <row r="48" spans="1:123" s="20" customFormat="1" x14ac:dyDescent="0.2">
      <c r="A48" s="373"/>
      <c r="B48" s="373"/>
      <c r="C48" s="373"/>
      <c r="D48" s="373"/>
      <c r="E48" s="373"/>
      <c r="F48" s="373"/>
      <c r="G48" s="373"/>
      <c r="H48" s="373"/>
      <c r="I48" s="383" t="s">
        <v>213</v>
      </c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73"/>
      <c r="AQ48" s="373"/>
      <c r="AR48" s="373"/>
      <c r="AS48" s="373"/>
      <c r="AT48" s="373"/>
      <c r="AU48" s="373"/>
      <c r="AV48" s="373"/>
      <c r="AW48" s="373"/>
      <c r="AX48" s="373"/>
      <c r="AY48" s="373"/>
      <c r="AZ48" s="373"/>
      <c r="BA48" s="373"/>
      <c r="BB48" s="373"/>
      <c r="BC48" s="373"/>
      <c r="BD48" s="373"/>
      <c r="BE48" s="373"/>
      <c r="BF48" s="379"/>
      <c r="BG48" s="379"/>
      <c r="BH48" s="379"/>
      <c r="BI48" s="379"/>
      <c r="BJ48" s="379"/>
      <c r="BK48" s="379"/>
      <c r="BL48" s="379"/>
      <c r="BM48" s="379"/>
      <c r="BN48" s="379"/>
      <c r="BO48" s="379"/>
      <c r="BP48" s="379"/>
      <c r="BQ48" s="379"/>
      <c r="BR48" s="379"/>
      <c r="BS48" s="379"/>
      <c r="BT48" s="379"/>
      <c r="BU48" s="379"/>
      <c r="BV48" s="379"/>
      <c r="BW48" s="379"/>
      <c r="BX48" s="379"/>
      <c r="BY48" s="379"/>
      <c r="BZ48" s="379"/>
      <c r="CA48" s="379"/>
      <c r="CB48" s="379"/>
      <c r="CC48" s="379"/>
      <c r="CD48" s="379"/>
      <c r="CE48" s="379"/>
      <c r="CF48" s="379"/>
      <c r="CG48" s="379"/>
      <c r="CH48" s="379"/>
      <c r="CI48" s="379"/>
      <c r="CJ48" s="379"/>
      <c r="CK48" s="379"/>
      <c r="CL48" s="379"/>
      <c r="CM48" s="379"/>
      <c r="CN48" s="379"/>
      <c r="CO48" s="379"/>
      <c r="CP48" s="379"/>
      <c r="CQ48" s="379"/>
      <c r="CR48" s="379"/>
      <c r="CS48" s="379"/>
      <c r="CT48" s="379"/>
      <c r="CU48" s="379"/>
      <c r="CV48" s="379"/>
      <c r="CW48" s="379"/>
      <c r="CX48" s="379"/>
      <c r="CY48" s="379"/>
      <c r="CZ48" s="379"/>
      <c r="DA48" s="379"/>
      <c r="DB48" s="379"/>
      <c r="DC48" s="379"/>
      <c r="DD48" s="379"/>
      <c r="DE48" s="379"/>
      <c r="DF48" s="379"/>
      <c r="DG48" s="379"/>
      <c r="DH48" s="379"/>
      <c r="DI48" s="379"/>
      <c r="DJ48" s="379"/>
      <c r="DK48" s="379"/>
      <c r="DL48" s="379"/>
      <c r="DM48" s="379"/>
      <c r="DN48" s="379"/>
      <c r="DO48" s="379"/>
      <c r="DP48" s="379"/>
      <c r="DQ48" s="379"/>
      <c r="DR48" s="379"/>
      <c r="DS48" s="379"/>
    </row>
    <row r="49" spans="1:123" s="20" customFormat="1" x14ac:dyDescent="0.2">
      <c r="A49" s="373"/>
      <c r="B49" s="373"/>
      <c r="C49" s="373"/>
      <c r="D49" s="373"/>
      <c r="E49" s="373"/>
      <c r="F49" s="373"/>
      <c r="G49" s="373"/>
      <c r="H49" s="373"/>
      <c r="I49" s="383" t="s">
        <v>214</v>
      </c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  <c r="AD49" s="383"/>
      <c r="AE49" s="383"/>
      <c r="AF49" s="383"/>
      <c r="AG49" s="383"/>
      <c r="AH49" s="383"/>
      <c r="AI49" s="383"/>
      <c r="AJ49" s="383"/>
      <c r="AK49" s="383"/>
      <c r="AL49" s="383"/>
      <c r="AM49" s="383"/>
      <c r="AN49" s="383"/>
      <c r="AO49" s="383"/>
      <c r="AP49" s="373"/>
      <c r="AQ49" s="373"/>
      <c r="AR49" s="373"/>
      <c r="AS49" s="373"/>
      <c r="AT49" s="373"/>
      <c r="AU49" s="373"/>
      <c r="AV49" s="373"/>
      <c r="AW49" s="373"/>
      <c r="AX49" s="373"/>
      <c r="AY49" s="373"/>
      <c r="AZ49" s="373"/>
      <c r="BA49" s="373"/>
      <c r="BB49" s="373"/>
      <c r="BC49" s="373"/>
      <c r="BD49" s="373"/>
      <c r="BE49" s="373"/>
      <c r="BF49" s="379"/>
      <c r="BG49" s="379"/>
      <c r="BH49" s="379"/>
      <c r="BI49" s="379"/>
      <c r="BJ49" s="379"/>
      <c r="BK49" s="379"/>
      <c r="BL49" s="379"/>
      <c r="BM49" s="379"/>
      <c r="BN49" s="379"/>
      <c r="BO49" s="379"/>
      <c r="BP49" s="379"/>
      <c r="BQ49" s="379"/>
      <c r="BR49" s="379"/>
      <c r="BS49" s="379"/>
      <c r="BT49" s="379"/>
      <c r="BU49" s="379"/>
      <c r="BV49" s="379"/>
      <c r="BW49" s="379"/>
      <c r="BX49" s="379"/>
      <c r="BY49" s="379"/>
      <c r="BZ49" s="379"/>
      <c r="CA49" s="379"/>
      <c r="CB49" s="379"/>
      <c r="CC49" s="379"/>
      <c r="CD49" s="379"/>
      <c r="CE49" s="379"/>
      <c r="CF49" s="379"/>
      <c r="CG49" s="379"/>
      <c r="CH49" s="379"/>
      <c r="CI49" s="379"/>
      <c r="CJ49" s="379"/>
      <c r="CK49" s="379"/>
      <c r="CL49" s="379"/>
      <c r="CM49" s="379"/>
      <c r="CN49" s="379"/>
      <c r="CO49" s="379"/>
      <c r="CP49" s="379"/>
      <c r="CQ49" s="379"/>
      <c r="CR49" s="379"/>
      <c r="CS49" s="379"/>
      <c r="CT49" s="379"/>
      <c r="CU49" s="379"/>
      <c r="CV49" s="379"/>
      <c r="CW49" s="379"/>
      <c r="CX49" s="379"/>
      <c r="CY49" s="379"/>
      <c r="CZ49" s="379"/>
      <c r="DA49" s="379"/>
      <c r="DB49" s="379"/>
      <c r="DC49" s="379"/>
      <c r="DD49" s="379"/>
      <c r="DE49" s="379"/>
      <c r="DF49" s="379"/>
      <c r="DG49" s="379"/>
      <c r="DH49" s="379"/>
      <c r="DI49" s="379"/>
      <c r="DJ49" s="379"/>
      <c r="DK49" s="379"/>
      <c r="DL49" s="379"/>
      <c r="DM49" s="379"/>
      <c r="DN49" s="379"/>
      <c r="DO49" s="379"/>
      <c r="DP49" s="379"/>
      <c r="DQ49" s="379"/>
      <c r="DR49" s="379"/>
      <c r="DS49" s="379"/>
    </row>
    <row r="50" spans="1:123" s="20" customFormat="1" x14ac:dyDescent="0.2">
      <c r="A50" s="373" t="s">
        <v>215</v>
      </c>
      <c r="B50" s="373"/>
      <c r="C50" s="373"/>
      <c r="D50" s="373"/>
      <c r="E50" s="373"/>
      <c r="F50" s="373"/>
      <c r="G50" s="373"/>
      <c r="H50" s="373"/>
      <c r="I50" s="383" t="s">
        <v>192</v>
      </c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3"/>
      <c r="AI50" s="383"/>
      <c r="AJ50" s="383"/>
      <c r="AK50" s="383"/>
      <c r="AL50" s="383"/>
      <c r="AM50" s="383"/>
      <c r="AN50" s="383"/>
      <c r="AO50" s="383"/>
      <c r="AP50" s="373" t="s">
        <v>60</v>
      </c>
      <c r="AQ50" s="373"/>
      <c r="AR50" s="373"/>
      <c r="AS50" s="373"/>
      <c r="AT50" s="373"/>
      <c r="AU50" s="373"/>
      <c r="AV50" s="373"/>
      <c r="AW50" s="373"/>
      <c r="AX50" s="373"/>
      <c r="AY50" s="373"/>
      <c r="AZ50" s="373"/>
      <c r="BA50" s="373"/>
      <c r="BB50" s="373"/>
      <c r="BC50" s="373"/>
      <c r="BD50" s="373"/>
      <c r="BE50" s="373"/>
      <c r="BF50" s="379"/>
      <c r="BG50" s="379"/>
      <c r="BH50" s="379"/>
      <c r="BI50" s="379"/>
      <c r="BJ50" s="379"/>
      <c r="BK50" s="379"/>
      <c r="BL50" s="379"/>
      <c r="BM50" s="379"/>
      <c r="BN50" s="379"/>
      <c r="BO50" s="379"/>
      <c r="BP50" s="379"/>
      <c r="BQ50" s="379"/>
      <c r="BR50" s="379"/>
      <c r="BS50" s="379"/>
      <c r="BT50" s="379"/>
      <c r="BU50" s="379"/>
      <c r="BV50" s="379"/>
      <c r="BW50" s="379"/>
      <c r="BX50" s="379"/>
      <c r="BY50" s="379"/>
      <c r="BZ50" s="379"/>
      <c r="CA50" s="379"/>
      <c r="CB50" s="379"/>
      <c r="CC50" s="379"/>
      <c r="CD50" s="379"/>
      <c r="CE50" s="379"/>
      <c r="CF50" s="379"/>
      <c r="CG50" s="379"/>
      <c r="CH50" s="379"/>
      <c r="CI50" s="379"/>
      <c r="CJ50" s="379"/>
      <c r="CK50" s="379"/>
      <c r="CL50" s="379"/>
      <c r="CM50" s="379"/>
      <c r="CN50" s="379"/>
      <c r="CO50" s="379"/>
      <c r="CP50" s="379"/>
      <c r="CQ50" s="379"/>
      <c r="CR50" s="379"/>
      <c r="CS50" s="379"/>
      <c r="CT50" s="379"/>
      <c r="CU50" s="379"/>
      <c r="CV50" s="379"/>
      <c r="CW50" s="379"/>
      <c r="CX50" s="379"/>
      <c r="CY50" s="379"/>
      <c r="CZ50" s="379"/>
      <c r="DA50" s="379"/>
      <c r="DB50" s="379"/>
      <c r="DC50" s="379"/>
      <c r="DD50" s="379"/>
      <c r="DE50" s="379"/>
      <c r="DF50" s="379"/>
      <c r="DG50" s="379"/>
      <c r="DH50" s="379"/>
      <c r="DI50" s="379"/>
      <c r="DJ50" s="379"/>
      <c r="DK50" s="379"/>
      <c r="DL50" s="379"/>
      <c r="DM50" s="379"/>
      <c r="DN50" s="379"/>
      <c r="DO50" s="379"/>
      <c r="DP50" s="379"/>
      <c r="DQ50" s="379"/>
      <c r="DR50" s="379"/>
      <c r="DS50" s="379"/>
    </row>
    <row r="51" spans="1:123" s="20" customFormat="1" x14ac:dyDescent="0.2">
      <c r="A51" s="373"/>
      <c r="B51" s="373"/>
      <c r="C51" s="373"/>
      <c r="D51" s="373"/>
      <c r="E51" s="373"/>
      <c r="F51" s="373"/>
      <c r="G51" s="373"/>
      <c r="H51" s="373"/>
      <c r="I51" s="383" t="s">
        <v>193</v>
      </c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  <c r="AK51" s="383"/>
      <c r="AL51" s="383"/>
      <c r="AM51" s="383"/>
      <c r="AN51" s="383"/>
      <c r="AO51" s="383"/>
      <c r="AP51" s="373" t="s">
        <v>60</v>
      </c>
      <c r="AQ51" s="373"/>
      <c r="AR51" s="373"/>
      <c r="AS51" s="373"/>
      <c r="AT51" s="373"/>
      <c r="AU51" s="373"/>
      <c r="AV51" s="373"/>
      <c r="AW51" s="373"/>
      <c r="AX51" s="373"/>
      <c r="AY51" s="373"/>
      <c r="AZ51" s="373"/>
      <c r="BA51" s="373"/>
      <c r="BB51" s="373"/>
      <c r="BC51" s="373"/>
      <c r="BD51" s="373"/>
      <c r="BE51" s="373"/>
      <c r="BF51" s="379"/>
      <c r="BG51" s="379"/>
      <c r="BH51" s="379"/>
      <c r="BI51" s="379"/>
      <c r="BJ51" s="379"/>
      <c r="BK51" s="379"/>
      <c r="BL51" s="379"/>
      <c r="BM51" s="379"/>
      <c r="BN51" s="379"/>
      <c r="BO51" s="379"/>
      <c r="BP51" s="379"/>
      <c r="BQ51" s="379"/>
      <c r="BR51" s="379"/>
      <c r="BS51" s="379"/>
      <c r="BT51" s="379"/>
      <c r="BU51" s="379"/>
      <c r="BV51" s="379"/>
      <c r="BW51" s="379"/>
      <c r="BX51" s="379"/>
      <c r="BY51" s="379"/>
      <c r="BZ51" s="379"/>
      <c r="CA51" s="379"/>
      <c r="CB51" s="379"/>
      <c r="CC51" s="379"/>
      <c r="CD51" s="379"/>
      <c r="CE51" s="379"/>
      <c r="CF51" s="379"/>
      <c r="CG51" s="379"/>
      <c r="CH51" s="379"/>
      <c r="CI51" s="379"/>
      <c r="CJ51" s="379"/>
      <c r="CK51" s="379"/>
      <c r="CL51" s="379"/>
      <c r="CM51" s="379"/>
      <c r="CN51" s="379"/>
      <c r="CO51" s="379"/>
      <c r="CP51" s="379"/>
      <c r="CQ51" s="379"/>
      <c r="CR51" s="379"/>
      <c r="CS51" s="379"/>
      <c r="CT51" s="379"/>
      <c r="CU51" s="379"/>
      <c r="CV51" s="379"/>
      <c r="CW51" s="379"/>
      <c r="CX51" s="379"/>
      <c r="CY51" s="379"/>
      <c r="CZ51" s="379"/>
      <c r="DA51" s="379"/>
      <c r="DB51" s="379"/>
      <c r="DC51" s="379"/>
      <c r="DD51" s="379"/>
      <c r="DE51" s="379"/>
      <c r="DF51" s="379"/>
      <c r="DG51" s="379"/>
      <c r="DH51" s="379"/>
      <c r="DI51" s="379"/>
      <c r="DJ51" s="379"/>
      <c r="DK51" s="379"/>
      <c r="DL51" s="379"/>
      <c r="DM51" s="379"/>
      <c r="DN51" s="379"/>
      <c r="DO51" s="379"/>
      <c r="DP51" s="379"/>
      <c r="DQ51" s="379"/>
      <c r="DR51" s="379"/>
      <c r="DS51" s="379"/>
    </row>
    <row r="52" spans="1:123" s="20" customFormat="1" x14ac:dyDescent="0.2">
      <c r="A52" s="373"/>
      <c r="B52" s="373"/>
      <c r="C52" s="373"/>
      <c r="D52" s="373"/>
      <c r="E52" s="373"/>
      <c r="F52" s="373"/>
      <c r="G52" s="373"/>
      <c r="H52" s="373"/>
      <c r="I52" s="383" t="s">
        <v>194</v>
      </c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  <c r="AK52" s="383"/>
      <c r="AL52" s="383"/>
      <c r="AM52" s="383"/>
      <c r="AN52" s="383"/>
      <c r="AO52" s="383"/>
      <c r="AP52" s="373" t="s">
        <v>60</v>
      </c>
      <c r="AQ52" s="373"/>
      <c r="AR52" s="373"/>
      <c r="AS52" s="373"/>
      <c r="AT52" s="373"/>
      <c r="AU52" s="373"/>
      <c r="AV52" s="373"/>
      <c r="AW52" s="373"/>
      <c r="AX52" s="373"/>
      <c r="AY52" s="373"/>
      <c r="AZ52" s="373"/>
      <c r="BA52" s="373"/>
      <c r="BB52" s="373"/>
      <c r="BC52" s="373"/>
      <c r="BD52" s="373"/>
      <c r="BE52" s="373"/>
      <c r="BF52" s="379"/>
      <c r="BG52" s="379"/>
      <c r="BH52" s="379"/>
      <c r="BI52" s="379"/>
      <c r="BJ52" s="379"/>
      <c r="BK52" s="379"/>
      <c r="BL52" s="379"/>
      <c r="BM52" s="379"/>
      <c r="BN52" s="379"/>
      <c r="BO52" s="379"/>
      <c r="BP52" s="379"/>
      <c r="BQ52" s="379"/>
      <c r="BR52" s="379"/>
      <c r="BS52" s="379"/>
      <c r="BT52" s="379"/>
      <c r="BU52" s="379"/>
      <c r="BV52" s="379"/>
      <c r="BW52" s="379"/>
      <c r="BX52" s="379"/>
      <c r="BY52" s="379"/>
      <c r="BZ52" s="379"/>
      <c r="CA52" s="379"/>
      <c r="CB52" s="379"/>
      <c r="CC52" s="379"/>
      <c r="CD52" s="379"/>
      <c r="CE52" s="379"/>
      <c r="CF52" s="379"/>
      <c r="CG52" s="379"/>
      <c r="CH52" s="379"/>
      <c r="CI52" s="379"/>
      <c r="CJ52" s="379"/>
      <c r="CK52" s="379"/>
      <c r="CL52" s="379"/>
      <c r="CM52" s="379"/>
      <c r="CN52" s="379"/>
      <c r="CO52" s="379"/>
      <c r="CP52" s="379"/>
      <c r="CQ52" s="379"/>
      <c r="CR52" s="379"/>
      <c r="CS52" s="379"/>
      <c r="CT52" s="379"/>
      <c r="CU52" s="379"/>
      <c r="CV52" s="379"/>
      <c r="CW52" s="379"/>
      <c r="CX52" s="379"/>
      <c r="CY52" s="379"/>
      <c r="CZ52" s="379"/>
      <c r="DA52" s="379"/>
      <c r="DB52" s="379"/>
      <c r="DC52" s="379"/>
      <c r="DD52" s="379"/>
      <c r="DE52" s="379"/>
      <c r="DF52" s="379"/>
      <c r="DG52" s="379"/>
      <c r="DH52" s="379"/>
      <c r="DI52" s="379"/>
      <c r="DJ52" s="379"/>
      <c r="DK52" s="379"/>
      <c r="DL52" s="379"/>
      <c r="DM52" s="379"/>
      <c r="DN52" s="379"/>
      <c r="DO52" s="379"/>
      <c r="DP52" s="379"/>
      <c r="DQ52" s="379"/>
      <c r="DR52" s="379"/>
      <c r="DS52" s="379"/>
    </row>
    <row r="53" spans="1:123" s="20" customFormat="1" x14ac:dyDescent="0.2">
      <c r="A53" s="373" t="s">
        <v>216</v>
      </c>
      <c r="B53" s="373"/>
      <c r="C53" s="373"/>
      <c r="D53" s="373"/>
      <c r="E53" s="373"/>
      <c r="F53" s="373"/>
      <c r="G53" s="373"/>
      <c r="H53" s="373"/>
      <c r="I53" s="383" t="s">
        <v>196</v>
      </c>
      <c r="J53" s="383"/>
      <c r="K53" s="383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83"/>
      <c r="AH53" s="383"/>
      <c r="AI53" s="383"/>
      <c r="AJ53" s="383"/>
      <c r="AK53" s="383"/>
      <c r="AL53" s="383"/>
      <c r="AM53" s="383"/>
      <c r="AN53" s="383"/>
      <c r="AO53" s="383"/>
      <c r="AP53" s="373" t="s">
        <v>60</v>
      </c>
      <c r="AQ53" s="373"/>
      <c r="AR53" s="373"/>
      <c r="AS53" s="373"/>
      <c r="AT53" s="373"/>
      <c r="AU53" s="373"/>
      <c r="AV53" s="373"/>
      <c r="AW53" s="373"/>
      <c r="AX53" s="373"/>
      <c r="AY53" s="373"/>
      <c r="AZ53" s="373"/>
      <c r="BA53" s="373"/>
      <c r="BB53" s="373"/>
      <c r="BC53" s="373"/>
      <c r="BD53" s="373"/>
      <c r="BE53" s="373"/>
      <c r="BF53" s="379"/>
      <c r="BG53" s="379"/>
      <c r="BH53" s="379"/>
      <c r="BI53" s="379"/>
      <c r="BJ53" s="379"/>
      <c r="BK53" s="379"/>
      <c r="BL53" s="379"/>
      <c r="BM53" s="379"/>
      <c r="BN53" s="379"/>
      <c r="BO53" s="379"/>
      <c r="BP53" s="379"/>
      <c r="BQ53" s="379"/>
      <c r="BR53" s="379"/>
      <c r="BS53" s="379"/>
      <c r="BT53" s="379"/>
      <c r="BU53" s="379"/>
      <c r="BV53" s="379"/>
      <c r="BW53" s="379"/>
      <c r="BX53" s="379"/>
      <c r="BY53" s="379"/>
      <c r="BZ53" s="379"/>
      <c r="CA53" s="379"/>
      <c r="CB53" s="379"/>
      <c r="CC53" s="379"/>
      <c r="CD53" s="379"/>
      <c r="CE53" s="379"/>
      <c r="CF53" s="379"/>
      <c r="CG53" s="379"/>
      <c r="CH53" s="379"/>
      <c r="CI53" s="379"/>
      <c r="CJ53" s="379"/>
      <c r="CK53" s="379"/>
      <c r="CL53" s="379"/>
      <c r="CM53" s="379"/>
      <c r="CN53" s="379"/>
      <c r="CO53" s="379"/>
      <c r="CP53" s="379"/>
      <c r="CQ53" s="379"/>
      <c r="CR53" s="379"/>
      <c r="CS53" s="379"/>
      <c r="CT53" s="379"/>
      <c r="CU53" s="379"/>
      <c r="CV53" s="379"/>
      <c r="CW53" s="379"/>
      <c r="CX53" s="379"/>
      <c r="CY53" s="379"/>
      <c r="CZ53" s="379"/>
      <c r="DA53" s="379"/>
      <c r="DB53" s="379"/>
      <c r="DC53" s="379"/>
      <c r="DD53" s="379"/>
      <c r="DE53" s="379"/>
      <c r="DF53" s="379"/>
      <c r="DG53" s="379"/>
      <c r="DH53" s="379"/>
      <c r="DI53" s="379"/>
      <c r="DJ53" s="379"/>
      <c r="DK53" s="379"/>
      <c r="DL53" s="379"/>
      <c r="DM53" s="379"/>
      <c r="DN53" s="379"/>
      <c r="DO53" s="379"/>
      <c r="DP53" s="379"/>
      <c r="DQ53" s="379"/>
      <c r="DR53" s="379"/>
      <c r="DS53" s="379"/>
    </row>
    <row r="54" spans="1:123" s="20" customFormat="1" x14ac:dyDescent="0.2">
      <c r="A54" s="373"/>
      <c r="B54" s="373"/>
      <c r="C54" s="373"/>
      <c r="D54" s="373"/>
      <c r="E54" s="373"/>
      <c r="F54" s="373"/>
      <c r="G54" s="373"/>
      <c r="H54" s="373"/>
      <c r="I54" s="383" t="s">
        <v>193</v>
      </c>
      <c r="J54" s="383"/>
      <c r="K54" s="383"/>
      <c r="L54" s="383"/>
      <c r="M54" s="383"/>
      <c r="N54" s="383"/>
      <c r="O54" s="383"/>
      <c r="P54" s="383"/>
      <c r="Q54" s="383"/>
      <c r="R54" s="383"/>
      <c r="S54" s="383"/>
      <c r="T54" s="383"/>
      <c r="U54" s="383"/>
      <c r="V54" s="383"/>
      <c r="W54" s="383"/>
      <c r="X54" s="383"/>
      <c r="Y54" s="383"/>
      <c r="Z54" s="383"/>
      <c r="AA54" s="383"/>
      <c r="AB54" s="383"/>
      <c r="AC54" s="383"/>
      <c r="AD54" s="383"/>
      <c r="AE54" s="383"/>
      <c r="AF54" s="383"/>
      <c r="AG54" s="383"/>
      <c r="AH54" s="383"/>
      <c r="AI54" s="383"/>
      <c r="AJ54" s="383"/>
      <c r="AK54" s="383"/>
      <c r="AL54" s="383"/>
      <c r="AM54" s="383"/>
      <c r="AN54" s="383"/>
      <c r="AO54" s="383"/>
      <c r="AP54" s="373" t="s">
        <v>60</v>
      </c>
      <c r="AQ54" s="373"/>
      <c r="AR54" s="373"/>
      <c r="AS54" s="373"/>
      <c r="AT54" s="373"/>
      <c r="AU54" s="373"/>
      <c r="AV54" s="373"/>
      <c r="AW54" s="373"/>
      <c r="AX54" s="373"/>
      <c r="AY54" s="373"/>
      <c r="AZ54" s="373"/>
      <c r="BA54" s="373"/>
      <c r="BB54" s="373"/>
      <c r="BC54" s="373"/>
      <c r="BD54" s="373"/>
      <c r="BE54" s="373"/>
      <c r="BF54" s="379"/>
      <c r="BG54" s="379"/>
      <c r="BH54" s="379"/>
      <c r="BI54" s="379"/>
      <c r="BJ54" s="379"/>
      <c r="BK54" s="379"/>
      <c r="BL54" s="379"/>
      <c r="BM54" s="379"/>
      <c r="BN54" s="379"/>
      <c r="BO54" s="379"/>
      <c r="BP54" s="379"/>
      <c r="BQ54" s="379"/>
      <c r="BR54" s="379"/>
      <c r="BS54" s="379"/>
      <c r="BT54" s="379"/>
      <c r="BU54" s="379"/>
      <c r="BV54" s="379"/>
      <c r="BW54" s="379"/>
      <c r="BX54" s="379"/>
      <c r="BY54" s="379"/>
      <c r="BZ54" s="379"/>
      <c r="CA54" s="379"/>
      <c r="CB54" s="379"/>
      <c r="CC54" s="379"/>
      <c r="CD54" s="379"/>
      <c r="CE54" s="379"/>
      <c r="CF54" s="379"/>
      <c r="CG54" s="379"/>
      <c r="CH54" s="379"/>
      <c r="CI54" s="379"/>
      <c r="CJ54" s="379"/>
      <c r="CK54" s="379"/>
      <c r="CL54" s="379"/>
      <c r="CM54" s="379"/>
      <c r="CN54" s="379"/>
      <c r="CO54" s="379"/>
      <c r="CP54" s="379"/>
      <c r="CQ54" s="379"/>
      <c r="CR54" s="379"/>
      <c r="CS54" s="379"/>
      <c r="CT54" s="379"/>
      <c r="CU54" s="379"/>
      <c r="CV54" s="379"/>
      <c r="CW54" s="379"/>
      <c r="CX54" s="379"/>
      <c r="CY54" s="379"/>
      <c r="CZ54" s="379"/>
      <c r="DA54" s="379"/>
      <c r="DB54" s="379"/>
      <c r="DC54" s="379"/>
      <c r="DD54" s="379"/>
      <c r="DE54" s="379"/>
      <c r="DF54" s="379"/>
      <c r="DG54" s="379"/>
      <c r="DH54" s="379"/>
      <c r="DI54" s="379"/>
      <c r="DJ54" s="379"/>
      <c r="DK54" s="379"/>
      <c r="DL54" s="379"/>
      <c r="DM54" s="379"/>
      <c r="DN54" s="379"/>
      <c r="DO54" s="379"/>
      <c r="DP54" s="379"/>
      <c r="DQ54" s="379"/>
      <c r="DR54" s="379"/>
      <c r="DS54" s="379"/>
    </row>
    <row r="55" spans="1:123" s="20" customFormat="1" x14ac:dyDescent="0.2">
      <c r="A55" s="373"/>
      <c r="B55" s="373"/>
      <c r="C55" s="373"/>
      <c r="D55" s="373"/>
      <c r="E55" s="373"/>
      <c r="F55" s="373"/>
      <c r="G55" s="373"/>
      <c r="H55" s="373"/>
      <c r="I55" s="383" t="s">
        <v>194</v>
      </c>
      <c r="J55" s="383"/>
      <c r="K55" s="383"/>
      <c r="L55" s="383"/>
      <c r="M55" s="383"/>
      <c r="N55" s="383"/>
      <c r="O55" s="383"/>
      <c r="P55" s="383"/>
      <c r="Q55" s="383"/>
      <c r="R55" s="383"/>
      <c r="S55" s="383"/>
      <c r="T55" s="383"/>
      <c r="U55" s="383"/>
      <c r="V55" s="383"/>
      <c r="W55" s="383"/>
      <c r="X55" s="383"/>
      <c r="Y55" s="383"/>
      <c r="Z55" s="383"/>
      <c r="AA55" s="383"/>
      <c r="AB55" s="383"/>
      <c r="AC55" s="383"/>
      <c r="AD55" s="383"/>
      <c r="AE55" s="383"/>
      <c r="AF55" s="383"/>
      <c r="AG55" s="383"/>
      <c r="AH55" s="383"/>
      <c r="AI55" s="383"/>
      <c r="AJ55" s="383"/>
      <c r="AK55" s="383"/>
      <c r="AL55" s="383"/>
      <c r="AM55" s="383"/>
      <c r="AN55" s="383"/>
      <c r="AO55" s="383"/>
      <c r="AP55" s="373" t="s">
        <v>60</v>
      </c>
      <c r="AQ55" s="373"/>
      <c r="AR55" s="373"/>
      <c r="AS55" s="373"/>
      <c r="AT55" s="373"/>
      <c r="AU55" s="373"/>
      <c r="AV55" s="373"/>
      <c r="AW55" s="373"/>
      <c r="AX55" s="373"/>
      <c r="AY55" s="373"/>
      <c r="AZ55" s="373"/>
      <c r="BA55" s="373"/>
      <c r="BB55" s="373"/>
      <c r="BC55" s="373"/>
      <c r="BD55" s="373"/>
      <c r="BE55" s="373"/>
      <c r="BF55" s="379"/>
      <c r="BG55" s="379"/>
      <c r="BH55" s="379"/>
      <c r="BI55" s="379"/>
      <c r="BJ55" s="379"/>
      <c r="BK55" s="379"/>
      <c r="BL55" s="379"/>
      <c r="BM55" s="379"/>
      <c r="BN55" s="379"/>
      <c r="BO55" s="379"/>
      <c r="BP55" s="379"/>
      <c r="BQ55" s="379"/>
      <c r="BR55" s="379"/>
      <c r="BS55" s="379"/>
      <c r="BT55" s="379"/>
      <c r="BU55" s="379"/>
      <c r="BV55" s="379"/>
      <c r="BW55" s="379"/>
      <c r="BX55" s="379"/>
      <c r="BY55" s="379"/>
      <c r="BZ55" s="379"/>
      <c r="CA55" s="379"/>
      <c r="CB55" s="379"/>
      <c r="CC55" s="379"/>
      <c r="CD55" s="379"/>
      <c r="CE55" s="379"/>
      <c r="CF55" s="379"/>
      <c r="CG55" s="379"/>
      <c r="CH55" s="379"/>
      <c r="CI55" s="379"/>
      <c r="CJ55" s="379"/>
      <c r="CK55" s="379"/>
      <c r="CL55" s="379"/>
      <c r="CM55" s="379"/>
      <c r="CN55" s="379"/>
      <c r="CO55" s="379"/>
      <c r="CP55" s="379"/>
      <c r="CQ55" s="379"/>
      <c r="CR55" s="379"/>
      <c r="CS55" s="379"/>
      <c r="CT55" s="379"/>
      <c r="CU55" s="379"/>
      <c r="CV55" s="379"/>
      <c r="CW55" s="379"/>
      <c r="CX55" s="379"/>
      <c r="CY55" s="379"/>
      <c r="CZ55" s="379"/>
      <c r="DA55" s="379"/>
      <c r="DB55" s="379"/>
      <c r="DC55" s="379"/>
      <c r="DD55" s="379"/>
      <c r="DE55" s="379"/>
      <c r="DF55" s="379"/>
      <c r="DG55" s="379"/>
      <c r="DH55" s="379"/>
      <c r="DI55" s="379"/>
      <c r="DJ55" s="379"/>
      <c r="DK55" s="379"/>
      <c r="DL55" s="379"/>
      <c r="DM55" s="379"/>
      <c r="DN55" s="379"/>
      <c r="DO55" s="379"/>
      <c r="DP55" s="379"/>
      <c r="DQ55" s="379"/>
      <c r="DR55" s="379"/>
      <c r="DS55" s="379"/>
    </row>
    <row r="56" spans="1:123" s="20" customFormat="1" x14ac:dyDescent="0.2">
      <c r="A56" s="373" t="s">
        <v>217</v>
      </c>
      <c r="B56" s="373"/>
      <c r="C56" s="373"/>
      <c r="D56" s="373"/>
      <c r="E56" s="373"/>
      <c r="F56" s="373"/>
      <c r="G56" s="373"/>
      <c r="H56" s="373"/>
      <c r="I56" s="383" t="s">
        <v>198</v>
      </c>
      <c r="J56" s="383"/>
      <c r="K56" s="383"/>
      <c r="L56" s="383"/>
      <c r="M56" s="383"/>
      <c r="N56" s="383"/>
      <c r="O56" s="383"/>
      <c r="P56" s="383"/>
      <c r="Q56" s="383"/>
      <c r="R56" s="383"/>
      <c r="S56" s="383"/>
      <c r="T56" s="383"/>
      <c r="U56" s="383"/>
      <c r="V56" s="383"/>
      <c r="W56" s="383"/>
      <c r="X56" s="383"/>
      <c r="Y56" s="383"/>
      <c r="Z56" s="383"/>
      <c r="AA56" s="383"/>
      <c r="AB56" s="383"/>
      <c r="AC56" s="383"/>
      <c r="AD56" s="383"/>
      <c r="AE56" s="383"/>
      <c r="AF56" s="383"/>
      <c r="AG56" s="383"/>
      <c r="AH56" s="383"/>
      <c r="AI56" s="383"/>
      <c r="AJ56" s="383"/>
      <c r="AK56" s="383"/>
      <c r="AL56" s="383"/>
      <c r="AM56" s="383"/>
      <c r="AN56" s="383"/>
      <c r="AO56" s="383"/>
      <c r="AP56" s="373" t="s">
        <v>60</v>
      </c>
      <c r="AQ56" s="373"/>
      <c r="AR56" s="373"/>
      <c r="AS56" s="373"/>
      <c r="AT56" s="373"/>
      <c r="AU56" s="373"/>
      <c r="AV56" s="373"/>
      <c r="AW56" s="373"/>
      <c r="AX56" s="373"/>
      <c r="AY56" s="373"/>
      <c r="AZ56" s="373"/>
      <c r="BA56" s="373"/>
      <c r="BB56" s="373"/>
      <c r="BC56" s="373"/>
      <c r="BD56" s="373"/>
      <c r="BE56" s="373"/>
      <c r="BF56" s="379"/>
      <c r="BG56" s="379"/>
      <c r="BH56" s="379"/>
      <c r="BI56" s="379"/>
      <c r="BJ56" s="379"/>
      <c r="BK56" s="379"/>
      <c r="BL56" s="379"/>
      <c r="BM56" s="379"/>
      <c r="BN56" s="379"/>
      <c r="BO56" s="379"/>
      <c r="BP56" s="379"/>
      <c r="BQ56" s="379"/>
      <c r="BR56" s="379"/>
      <c r="BS56" s="379"/>
      <c r="BT56" s="379"/>
      <c r="BU56" s="379"/>
      <c r="BV56" s="379"/>
      <c r="BW56" s="379"/>
      <c r="BX56" s="379"/>
      <c r="BY56" s="379"/>
      <c r="BZ56" s="379"/>
      <c r="CA56" s="379"/>
      <c r="CB56" s="379"/>
      <c r="CC56" s="379"/>
      <c r="CD56" s="379"/>
      <c r="CE56" s="379"/>
      <c r="CF56" s="379"/>
      <c r="CG56" s="379"/>
      <c r="CH56" s="379"/>
      <c r="CI56" s="379"/>
      <c r="CJ56" s="379"/>
      <c r="CK56" s="379"/>
      <c r="CL56" s="379"/>
      <c r="CM56" s="379"/>
      <c r="CN56" s="379"/>
      <c r="CO56" s="379"/>
      <c r="CP56" s="379"/>
      <c r="CQ56" s="379"/>
      <c r="CR56" s="379"/>
      <c r="CS56" s="379"/>
      <c r="CT56" s="379"/>
      <c r="CU56" s="379"/>
      <c r="CV56" s="379"/>
      <c r="CW56" s="379"/>
      <c r="CX56" s="379"/>
      <c r="CY56" s="379"/>
      <c r="CZ56" s="379"/>
      <c r="DA56" s="379"/>
      <c r="DB56" s="379"/>
      <c r="DC56" s="379"/>
      <c r="DD56" s="379"/>
      <c r="DE56" s="379"/>
      <c r="DF56" s="379"/>
      <c r="DG56" s="379"/>
      <c r="DH56" s="379"/>
      <c r="DI56" s="379"/>
      <c r="DJ56" s="379"/>
      <c r="DK56" s="379"/>
      <c r="DL56" s="379"/>
      <c r="DM56" s="379"/>
      <c r="DN56" s="379"/>
      <c r="DO56" s="379"/>
      <c r="DP56" s="379"/>
      <c r="DQ56" s="379"/>
      <c r="DR56" s="379"/>
      <c r="DS56" s="379"/>
    </row>
    <row r="57" spans="1:123" s="20" customFormat="1" x14ac:dyDescent="0.2">
      <c r="A57" s="373"/>
      <c r="B57" s="373"/>
      <c r="C57" s="373"/>
      <c r="D57" s="373"/>
      <c r="E57" s="373"/>
      <c r="F57" s="373"/>
      <c r="G57" s="373"/>
      <c r="H57" s="373"/>
      <c r="I57" s="383" t="s">
        <v>199</v>
      </c>
      <c r="J57" s="383"/>
      <c r="K57" s="383"/>
      <c r="L57" s="383"/>
      <c r="M57" s="383"/>
      <c r="N57" s="383"/>
      <c r="O57" s="383"/>
      <c r="P57" s="383"/>
      <c r="Q57" s="383"/>
      <c r="R57" s="383"/>
      <c r="S57" s="383"/>
      <c r="T57" s="383"/>
      <c r="U57" s="383"/>
      <c r="V57" s="383"/>
      <c r="W57" s="383"/>
      <c r="X57" s="383"/>
      <c r="Y57" s="383"/>
      <c r="Z57" s="383"/>
      <c r="AA57" s="383"/>
      <c r="AB57" s="383"/>
      <c r="AC57" s="383"/>
      <c r="AD57" s="383"/>
      <c r="AE57" s="383"/>
      <c r="AF57" s="383"/>
      <c r="AG57" s="383"/>
      <c r="AH57" s="383"/>
      <c r="AI57" s="383"/>
      <c r="AJ57" s="383"/>
      <c r="AK57" s="383"/>
      <c r="AL57" s="383"/>
      <c r="AM57" s="383"/>
      <c r="AN57" s="383"/>
      <c r="AO57" s="383"/>
      <c r="AP57" s="373"/>
      <c r="AQ57" s="373"/>
      <c r="AR57" s="373"/>
      <c r="AS57" s="373"/>
      <c r="AT57" s="373"/>
      <c r="AU57" s="373"/>
      <c r="AV57" s="373"/>
      <c r="AW57" s="373"/>
      <c r="AX57" s="373"/>
      <c r="AY57" s="373"/>
      <c r="AZ57" s="373"/>
      <c r="BA57" s="373"/>
      <c r="BB57" s="373"/>
      <c r="BC57" s="373"/>
      <c r="BD57" s="373"/>
      <c r="BE57" s="373"/>
      <c r="BF57" s="379"/>
      <c r="BG57" s="379"/>
      <c r="BH57" s="379"/>
      <c r="BI57" s="379"/>
      <c r="BJ57" s="379"/>
      <c r="BK57" s="379"/>
      <c r="BL57" s="379"/>
      <c r="BM57" s="379"/>
      <c r="BN57" s="379"/>
      <c r="BO57" s="379"/>
      <c r="BP57" s="379"/>
      <c r="BQ57" s="379"/>
      <c r="BR57" s="379"/>
      <c r="BS57" s="379"/>
      <c r="BT57" s="379"/>
      <c r="BU57" s="379"/>
      <c r="BV57" s="379"/>
      <c r="BW57" s="379"/>
      <c r="BX57" s="379"/>
      <c r="BY57" s="379"/>
      <c r="BZ57" s="379"/>
      <c r="CA57" s="379"/>
      <c r="CB57" s="379"/>
      <c r="CC57" s="379"/>
      <c r="CD57" s="379"/>
      <c r="CE57" s="379"/>
      <c r="CF57" s="379"/>
      <c r="CG57" s="379"/>
      <c r="CH57" s="379"/>
      <c r="CI57" s="379"/>
      <c r="CJ57" s="379"/>
      <c r="CK57" s="379"/>
      <c r="CL57" s="379"/>
      <c r="CM57" s="379"/>
      <c r="CN57" s="379"/>
      <c r="CO57" s="379"/>
      <c r="CP57" s="379"/>
      <c r="CQ57" s="379"/>
      <c r="CR57" s="379"/>
      <c r="CS57" s="379"/>
      <c r="CT57" s="379"/>
      <c r="CU57" s="379"/>
      <c r="CV57" s="379"/>
      <c r="CW57" s="379"/>
      <c r="CX57" s="379"/>
      <c r="CY57" s="379"/>
      <c r="CZ57" s="379"/>
      <c r="DA57" s="379"/>
      <c r="DB57" s="379"/>
      <c r="DC57" s="379"/>
      <c r="DD57" s="379"/>
      <c r="DE57" s="379"/>
      <c r="DF57" s="379"/>
      <c r="DG57" s="379"/>
      <c r="DH57" s="379"/>
      <c r="DI57" s="379"/>
      <c r="DJ57" s="379"/>
      <c r="DK57" s="379"/>
      <c r="DL57" s="379"/>
      <c r="DM57" s="379"/>
      <c r="DN57" s="379"/>
      <c r="DO57" s="379"/>
      <c r="DP57" s="379"/>
      <c r="DQ57" s="379"/>
      <c r="DR57" s="379"/>
      <c r="DS57" s="379"/>
    </row>
    <row r="58" spans="1:123" s="20" customFormat="1" x14ac:dyDescent="0.2">
      <c r="A58" s="373"/>
      <c r="B58" s="373"/>
      <c r="C58" s="373"/>
      <c r="D58" s="373"/>
      <c r="E58" s="373"/>
      <c r="F58" s="373"/>
      <c r="G58" s="373"/>
      <c r="H58" s="373"/>
      <c r="I58" s="383" t="s">
        <v>207</v>
      </c>
      <c r="J58" s="383"/>
      <c r="K58" s="383"/>
      <c r="L58" s="383"/>
      <c r="M58" s="383"/>
      <c r="N58" s="383"/>
      <c r="O58" s="383"/>
      <c r="P58" s="383"/>
      <c r="Q58" s="383"/>
      <c r="R58" s="383"/>
      <c r="S58" s="383"/>
      <c r="T58" s="383"/>
      <c r="U58" s="383"/>
      <c r="V58" s="383"/>
      <c r="W58" s="383"/>
      <c r="X58" s="383"/>
      <c r="Y58" s="383"/>
      <c r="Z58" s="383"/>
      <c r="AA58" s="383"/>
      <c r="AB58" s="383"/>
      <c r="AC58" s="383"/>
      <c r="AD58" s="383"/>
      <c r="AE58" s="383"/>
      <c r="AF58" s="383"/>
      <c r="AG58" s="383"/>
      <c r="AH58" s="383"/>
      <c r="AI58" s="383"/>
      <c r="AJ58" s="383"/>
      <c r="AK58" s="383"/>
      <c r="AL58" s="383"/>
      <c r="AM58" s="383"/>
      <c r="AN58" s="383"/>
      <c r="AO58" s="383"/>
      <c r="AP58" s="373"/>
      <c r="AQ58" s="373"/>
      <c r="AR58" s="373"/>
      <c r="AS58" s="373"/>
      <c r="AT58" s="373"/>
      <c r="AU58" s="373"/>
      <c r="AV58" s="373"/>
      <c r="AW58" s="373"/>
      <c r="AX58" s="373"/>
      <c r="AY58" s="373"/>
      <c r="AZ58" s="373"/>
      <c r="BA58" s="373"/>
      <c r="BB58" s="373"/>
      <c r="BC58" s="373"/>
      <c r="BD58" s="373"/>
      <c r="BE58" s="373"/>
      <c r="BF58" s="379"/>
      <c r="BG58" s="379"/>
      <c r="BH58" s="379"/>
      <c r="BI58" s="379"/>
      <c r="BJ58" s="379"/>
      <c r="BK58" s="379"/>
      <c r="BL58" s="379"/>
      <c r="BM58" s="379"/>
      <c r="BN58" s="379"/>
      <c r="BO58" s="379"/>
      <c r="BP58" s="379"/>
      <c r="BQ58" s="379"/>
      <c r="BR58" s="379"/>
      <c r="BS58" s="379"/>
      <c r="BT58" s="379"/>
      <c r="BU58" s="379"/>
      <c r="BV58" s="379"/>
      <c r="BW58" s="379"/>
      <c r="BX58" s="379"/>
      <c r="BY58" s="379"/>
      <c r="BZ58" s="379"/>
      <c r="CA58" s="379"/>
      <c r="CB58" s="379"/>
      <c r="CC58" s="379"/>
      <c r="CD58" s="379"/>
      <c r="CE58" s="379"/>
      <c r="CF58" s="379"/>
      <c r="CG58" s="379"/>
      <c r="CH58" s="379"/>
      <c r="CI58" s="379"/>
      <c r="CJ58" s="379"/>
      <c r="CK58" s="379"/>
      <c r="CL58" s="379"/>
      <c r="CM58" s="379"/>
      <c r="CN58" s="379"/>
      <c r="CO58" s="379"/>
      <c r="CP58" s="379"/>
      <c r="CQ58" s="379"/>
      <c r="CR58" s="379"/>
      <c r="CS58" s="379"/>
      <c r="CT58" s="379"/>
      <c r="CU58" s="379"/>
      <c r="CV58" s="379"/>
      <c r="CW58" s="379"/>
      <c r="CX58" s="379"/>
      <c r="CY58" s="379"/>
      <c r="CZ58" s="379"/>
      <c r="DA58" s="379"/>
      <c r="DB58" s="379"/>
      <c r="DC58" s="379"/>
      <c r="DD58" s="379"/>
      <c r="DE58" s="379"/>
      <c r="DF58" s="379"/>
      <c r="DG58" s="379"/>
      <c r="DH58" s="379"/>
      <c r="DI58" s="379"/>
      <c r="DJ58" s="379"/>
      <c r="DK58" s="379"/>
      <c r="DL58" s="379"/>
      <c r="DM58" s="379"/>
      <c r="DN58" s="379"/>
      <c r="DO58" s="379"/>
      <c r="DP58" s="379"/>
      <c r="DQ58" s="379"/>
      <c r="DR58" s="379"/>
      <c r="DS58" s="379"/>
    </row>
    <row r="59" spans="1:123" s="20" customFormat="1" x14ac:dyDescent="0.2">
      <c r="A59" s="373"/>
      <c r="B59" s="373"/>
      <c r="C59" s="373"/>
      <c r="D59" s="373"/>
      <c r="E59" s="373"/>
      <c r="F59" s="373"/>
      <c r="G59" s="373"/>
      <c r="H59" s="373"/>
      <c r="I59" s="383" t="s">
        <v>201</v>
      </c>
      <c r="J59" s="383"/>
      <c r="K59" s="383"/>
      <c r="L59" s="383"/>
      <c r="M59" s="383"/>
      <c r="N59" s="383"/>
      <c r="O59" s="383"/>
      <c r="P59" s="383"/>
      <c r="Q59" s="383"/>
      <c r="R59" s="383"/>
      <c r="S59" s="383"/>
      <c r="T59" s="383"/>
      <c r="U59" s="383"/>
      <c r="V59" s="383"/>
      <c r="W59" s="383"/>
      <c r="X59" s="383"/>
      <c r="Y59" s="383"/>
      <c r="Z59" s="383"/>
      <c r="AA59" s="383"/>
      <c r="AB59" s="383"/>
      <c r="AC59" s="383"/>
      <c r="AD59" s="383"/>
      <c r="AE59" s="383"/>
      <c r="AF59" s="383"/>
      <c r="AG59" s="383"/>
      <c r="AH59" s="383"/>
      <c r="AI59" s="383"/>
      <c r="AJ59" s="383"/>
      <c r="AK59" s="383"/>
      <c r="AL59" s="383"/>
      <c r="AM59" s="383"/>
      <c r="AN59" s="383"/>
      <c r="AO59" s="383"/>
      <c r="AP59" s="373"/>
      <c r="AQ59" s="373"/>
      <c r="AR59" s="373"/>
      <c r="AS59" s="373"/>
      <c r="AT59" s="373"/>
      <c r="AU59" s="373"/>
      <c r="AV59" s="373"/>
      <c r="AW59" s="373"/>
      <c r="AX59" s="373"/>
      <c r="AY59" s="373"/>
      <c r="AZ59" s="373"/>
      <c r="BA59" s="373"/>
      <c r="BB59" s="373"/>
      <c r="BC59" s="373"/>
      <c r="BD59" s="373"/>
      <c r="BE59" s="373"/>
      <c r="BF59" s="379"/>
      <c r="BG59" s="379"/>
      <c r="BH59" s="379"/>
      <c r="BI59" s="379"/>
      <c r="BJ59" s="379"/>
      <c r="BK59" s="379"/>
      <c r="BL59" s="379"/>
      <c r="BM59" s="379"/>
      <c r="BN59" s="379"/>
      <c r="BO59" s="379"/>
      <c r="BP59" s="379"/>
      <c r="BQ59" s="379"/>
      <c r="BR59" s="379"/>
      <c r="BS59" s="379"/>
      <c r="BT59" s="379"/>
      <c r="BU59" s="379"/>
      <c r="BV59" s="379"/>
      <c r="BW59" s="379"/>
      <c r="BX59" s="379"/>
      <c r="BY59" s="379"/>
      <c r="BZ59" s="379"/>
      <c r="CA59" s="379"/>
      <c r="CB59" s="379"/>
      <c r="CC59" s="379"/>
      <c r="CD59" s="379"/>
      <c r="CE59" s="379"/>
      <c r="CF59" s="379"/>
      <c r="CG59" s="379"/>
      <c r="CH59" s="379"/>
      <c r="CI59" s="379"/>
      <c r="CJ59" s="379"/>
      <c r="CK59" s="379"/>
      <c r="CL59" s="379"/>
      <c r="CM59" s="379"/>
      <c r="CN59" s="379"/>
      <c r="CO59" s="379"/>
      <c r="CP59" s="379"/>
      <c r="CQ59" s="379"/>
      <c r="CR59" s="379"/>
      <c r="CS59" s="379"/>
      <c r="CT59" s="379"/>
      <c r="CU59" s="379"/>
      <c r="CV59" s="379"/>
      <c r="CW59" s="379"/>
      <c r="CX59" s="379"/>
      <c r="CY59" s="379"/>
      <c r="CZ59" s="379"/>
      <c r="DA59" s="379"/>
      <c r="DB59" s="379"/>
      <c r="DC59" s="379"/>
      <c r="DD59" s="379"/>
      <c r="DE59" s="379"/>
      <c r="DF59" s="379"/>
      <c r="DG59" s="379"/>
      <c r="DH59" s="379"/>
      <c r="DI59" s="379"/>
      <c r="DJ59" s="379"/>
      <c r="DK59" s="379"/>
      <c r="DL59" s="379"/>
      <c r="DM59" s="379"/>
      <c r="DN59" s="379"/>
      <c r="DO59" s="379"/>
      <c r="DP59" s="379"/>
      <c r="DQ59" s="379"/>
      <c r="DR59" s="379"/>
      <c r="DS59" s="379"/>
    </row>
    <row r="60" spans="1:123" s="20" customFormat="1" x14ac:dyDescent="0.2">
      <c r="A60" s="373"/>
      <c r="B60" s="373"/>
      <c r="C60" s="373"/>
      <c r="D60" s="373"/>
      <c r="E60" s="373"/>
      <c r="F60" s="373"/>
      <c r="G60" s="373"/>
      <c r="H60" s="373"/>
      <c r="I60" s="383" t="s">
        <v>218</v>
      </c>
      <c r="J60" s="383"/>
      <c r="K60" s="383"/>
      <c r="L60" s="383"/>
      <c r="M60" s="383"/>
      <c r="N60" s="383"/>
      <c r="O60" s="383"/>
      <c r="P60" s="383"/>
      <c r="Q60" s="383"/>
      <c r="R60" s="383"/>
      <c r="S60" s="383"/>
      <c r="T60" s="383"/>
      <c r="U60" s="383"/>
      <c r="V60" s="383"/>
      <c r="W60" s="383"/>
      <c r="X60" s="383"/>
      <c r="Y60" s="383"/>
      <c r="Z60" s="383"/>
      <c r="AA60" s="383"/>
      <c r="AB60" s="383"/>
      <c r="AC60" s="383"/>
      <c r="AD60" s="383"/>
      <c r="AE60" s="383"/>
      <c r="AF60" s="383"/>
      <c r="AG60" s="383"/>
      <c r="AH60" s="383"/>
      <c r="AI60" s="383"/>
      <c r="AJ60" s="383"/>
      <c r="AK60" s="383"/>
      <c r="AL60" s="383"/>
      <c r="AM60" s="383"/>
      <c r="AN60" s="383"/>
      <c r="AO60" s="383"/>
      <c r="AP60" s="373"/>
      <c r="AQ60" s="373"/>
      <c r="AR60" s="373"/>
      <c r="AS60" s="373"/>
      <c r="AT60" s="373"/>
      <c r="AU60" s="373"/>
      <c r="AV60" s="373"/>
      <c r="AW60" s="373"/>
      <c r="AX60" s="373"/>
      <c r="AY60" s="373"/>
      <c r="AZ60" s="373"/>
      <c r="BA60" s="373"/>
      <c r="BB60" s="373"/>
      <c r="BC60" s="373"/>
      <c r="BD60" s="373"/>
      <c r="BE60" s="373"/>
      <c r="BF60" s="379"/>
      <c r="BG60" s="379"/>
      <c r="BH60" s="379"/>
      <c r="BI60" s="379"/>
      <c r="BJ60" s="379"/>
      <c r="BK60" s="379"/>
      <c r="BL60" s="379"/>
      <c r="BM60" s="379"/>
      <c r="BN60" s="379"/>
      <c r="BO60" s="379"/>
      <c r="BP60" s="379"/>
      <c r="BQ60" s="379"/>
      <c r="BR60" s="379"/>
      <c r="BS60" s="379"/>
      <c r="BT60" s="379"/>
      <c r="BU60" s="379"/>
      <c r="BV60" s="379"/>
      <c r="BW60" s="379"/>
      <c r="BX60" s="379"/>
      <c r="BY60" s="379"/>
      <c r="BZ60" s="379"/>
      <c r="CA60" s="379"/>
      <c r="CB60" s="379"/>
      <c r="CC60" s="379"/>
      <c r="CD60" s="379"/>
      <c r="CE60" s="379"/>
      <c r="CF60" s="379"/>
      <c r="CG60" s="379"/>
      <c r="CH60" s="379"/>
      <c r="CI60" s="379"/>
      <c r="CJ60" s="379"/>
      <c r="CK60" s="379"/>
      <c r="CL60" s="379"/>
      <c r="CM60" s="379"/>
      <c r="CN60" s="379"/>
      <c r="CO60" s="379"/>
      <c r="CP60" s="379"/>
      <c r="CQ60" s="379"/>
      <c r="CR60" s="379"/>
      <c r="CS60" s="379"/>
      <c r="CT60" s="379"/>
      <c r="CU60" s="379"/>
      <c r="CV60" s="379"/>
      <c r="CW60" s="379"/>
      <c r="CX60" s="379"/>
      <c r="CY60" s="379"/>
      <c r="CZ60" s="379"/>
      <c r="DA60" s="379"/>
      <c r="DB60" s="379"/>
      <c r="DC60" s="379"/>
      <c r="DD60" s="379"/>
      <c r="DE60" s="379"/>
      <c r="DF60" s="379"/>
      <c r="DG60" s="379"/>
      <c r="DH60" s="379"/>
      <c r="DI60" s="379"/>
      <c r="DJ60" s="379"/>
      <c r="DK60" s="379"/>
      <c r="DL60" s="379"/>
      <c r="DM60" s="379"/>
      <c r="DN60" s="379"/>
      <c r="DO60" s="379"/>
      <c r="DP60" s="379"/>
      <c r="DQ60" s="379"/>
      <c r="DR60" s="379"/>
      <c r="DS60" s="379"/>
    </row>
    <row r="61" spans="1:123" s="20" customFormat="1" x14ac:dyDescent="0.2">
      <c r="A61" s="373"/>
      <c r="B61" s="373"/>
      <c r="C61" s="373"/>
      <c r="D61" s="373"/>
      <c r="E61" s="373"/>
      <c r="F61" s="373"/>
      <c r="G61" s="373"/>
      <c r="H61" s="373"/>
      <c r="I61" s="383" t="s">
        <v>203</v>
      </c>
      <c r="J61" s="383"/>
      <c r="K61" s="383"/>
      <c r="L61" s="383"/>
      <c r="M61" s="383"/>
      <c r="N61" s="383"/>
      <c r="O61" s="383"/>
      <c r="P61" s="383"/>
      <c r="Q61" s="383"/>
      <c r="R61" s="383"/>
      <c r="S61" s="383"/>
      <c r="T61" s="383"/>
      <c r="U61" s="383"/>
      <c r="V61" s="383"/>
      <c r="W61" s="383"/>
      <c r="X61" s="383"/>
      <c r="Y61" s="383"/>
      <c r="Z61" s="383"/>
      <c r="AA61" s="383"/>
      <c r="AB61" s="383"/>
      <c r="AC61" s="383"/>
      <c r="AD61" s="383"/>
      <c r="AE61" s="383"/>
      <c r="AF61" s="383"/>
      <c r="AG61" s="383"/>
      <c r="AH61" s="383"/>
      <c r="AI61" s="383"/>
      <c r="AJ61" s="383"/>
      <c r="AK61" s="383"/>
      <c r="AL61" s="383"/>
      <c r="AM61" s="383"/>
      <c r="AN61" s="383"/>
      <c r="AO61" s="383"/>
      <c r="AP61" s="373"/>
      <c r="AQ61" s="373"/>
      <c r="AR61" s="373"/>
      <c r="AS61" s="373"/>
      <c r="AT61" s="373"/>
      <c r="AU61" s="373"/>
      <c r="AV61" s="373"/>
      <c r="AW61" s="373"/>
      <c r="AX61" s="373"/>
      <c r="AY61" s="373"/>
      <c r="AZ61" s="373"/>
      <c r="BA61" s="373"/>
      <c r="BB61" s="373"/>
      <c r="BC61" s="373"/>
      <c r="BD61" s="373"/>
      <c r="BE61" s="373"/>
      <c r="BF61" s="379"/>
      <c r="BG61" s="379"/>
      <c r="BH61" s="379"/>
      <c r="BI61" s="379"/>
      <c r="BJ61" s="379"/>
      <c r="BK61" s="379"/>
      <c r="BL61" s="379"/>
      <c r="BM61" s="379"/>
      <c r="BN61" s="379"/>
      <c r="BO61" s="379"/>
      <c r="BP61" s="379"/>
      <c r="BQ61" s="379"/>
      <c r="BR61" s="379"/>
      <c r="BS61" s="379"/>
      <c r="BT61" s="379"/>
      <c r="BU61" s="379"/>
      <c r="BV61" s="379"/>
      <c r="BW61" s="379"/>
      <c r="BX61" s="379"/>
      <c r="BY61" s="379"/>
      <c r="BZ61" s="379"/>
      <c r="CA61" s="379"/>
      <c r="CB61" s="379"/>
      <c r="CC61" s="379"/>
      <c r="CD61" s="379"/>
      <c r="CE61" s="379"/>
      <c r="CF61" s="379"/>
      <c r="CG61" s="379"/>
      <c r="CH61" s="379"/>
      <c r="CI61" s="379"/>
      <c r="CJ61" s="379"/>
      <c r="CK61" s="379"/>
      <c r="CL61" s="379"/>
      <c r="CM61" s="379"/>
      <c r="CN61" s="379"/>
      <c r="CO61" s="379"/>
      <c r="CP61" s="379"/>
      <c r="CQ61" s="379"/>
      <c r="CR61" s="379"/>
      <c r="CS61" s="379"/>
      <c r="CT61" s="379"/>
      <c r="CU61" s="379"/>
      <c r="CV61" s="379"/>
      <c r="CW61" s="379"/>
      <c r="CX61" s="379"/>
      <c r="CY61" s="379"/>
      <c r="CZ61" s="379"/>
      <c r="DA61" s="379"/>
      <c r="DB61" s="379"/>
      <c r="DC61" s="379"/>
      <c r="DD61" s="379"/>
      <c r="DE61" s="379"/>
      <c r="DF61" s="379"/>
      <c r="DG61" s="379"/>
      <c r="DH61" s="379"/>
      <c r="DI61" s="379"/>
      <c r="DJ61" s="379"/>
      <c r="DK61" s="379"/>
      <c r="DL61" s="379"/>
      <c r="DM61" s="379"/>
      <c r="DN61" s="379"/>
      <c r="DO61" s="379"/>
      <c r="DP61" s="379"/>
      <c r="DQ61" s="379"/>
      <c r="DR61" s="379"/>
      <c r="DS61" s="379"/>
    </row>
    <row r="62" spans="1:123" s="20" customFormat="1" x14ac:dyDescent="0.2">
      <c r="A62" s="373" t="s">
        <v>219</v>
      </c>
      <c r="B62" s="373"/>
      <c r="C62" s="373"/>
      <c r="D62" s="373"/>
      <c r="E62" s="373"/>
      <c r="F62" s="373"/>
      <c r="G62" s="373"/>
      <c r="H62" s="373"/>
      <c r="I62" s="383" t="s">
        <v>192</v>
      </c>
      <c r="J62" s="383"/>
      <c r="K62" s="383"/>
      <c r="L62" s="383"/>
      <c r="M62" s="383"/>
      <c r="N62" s="383"/>
      <c r="O62" s="383"/>
      <c r="P62" s="383"/>
      <c r="Q62" s="383"/>
      <c r="R62" s="383"/>
      <c r="S62" s="383"/>
      <c r="T62" s="383"/>
      <c r="U62" s="383"/>
      <c r="V62" s="383"/>
      <c r="W62" s="383"/>
      <c r="X62" s="383"/>
      <c r="Y62" s="383"/>
      <c r="Z62" s="383"/>
      <c r="AA62" s="383"/>
      <c r="AB62" s="383"/>
      <c r="AC62" s="383"/>
      <c r="AD62" s="383"/>
      <c r="AE62" s="383"/>
      <c r="AF62" s="383"/>
      <c r="AG62" s="383"/>
      <c r="AH62" s="383"/>
      <c r="AI62" s="383"/>
      <c r="AJ62" s="383"/>
      <c r="AK62" s="383"/>
      <c r="AL62" s="383"/>
      <c r="AM62" s="383"/>
      <c r="AN62" s="383"/>
      <c r="AO62" s="383"/>
      <c r="AP62" s="373" t="s">
        <v>60</v>
      </c>
      <c r="AQ62" s="373"/>
      <c r="AR62" s="373"/>
      <c r="AS62" s="373"/>
      <c r="AT62" s="373"/>
      <c r="AU62" s="373"/>
      <c r="AV62" s="373"/>
      <c r="AW62" s="373"/>
      <c r="AX62" s="373"/>
      <c r="AY62" s="373"/>
      <c r="AZ62" s="373"/>
      <c r="BA62" s="373"/>
      <c r="BB62" s="373"/>
      <c r="BC62" s="373"/>
      <c r="BD62" s="373"/>
      <c r="BE62" s="373"/>
      <c r="BF62" s="379"/>
      <c r="BG62" s="379"/>
      <c r="BH62" s="379"/>
      <c r="BI62" s="379"/>
      <c r="BJ62" s="379"/>
      <c r="BK62" s="379"/>
      <c r="BL62" s="379"/>
      <c r="BM62" s="379"/>
      <c r="BN62" s="379"/>
      <c r="BO62" s="379"/>
      <c r="BP62" s="379"/>
      <c r="BQ62" s="379"/>
      <c r="BR62" s="379"/>
      <c r="BS62" s="379"/>
      <c r="BT62" s="379"/>
      <c r="BU62" s="379"/>
      <c r="BV62" s="379"/>
      <c r="BW62" s="379"/>
      <c r="BX62" s="379"/>
      <c r="BY62" s="379"/>
      <c r="BZ62" s="379"/>
      <c r="CA62" s="379"/>
      <c r="CB62" s="379"/>
      <c r="CC62" s="379"/>
      <c r="CD62" s="379"/>
      <c r="CE62" s="379"/>
      <c r="CF62" s="379"/>
      <c r="CG62" s="379"/>
      <c r="CH62" s="379"/>
      <c r="CI62" s="379"/>
      <c r="CJ62" s="379"/>
      <c r="CK62" s="379"/>
      <c r="CL62" s="379"/>
      <c r="CM62" s="379"/>
      <c r="CN62" s="379"/>
      <c r="CO62" s="379"/>
      <c r="CP62" s="379"/>
      <c r="CQ62" s="379"/>
      <c r="CR62" s="379"/>
      <c r="CS62" s="379"/>
      <c r="CT62" s="379"/>
      <c r="CU62" s="379"/>
      <c r="CV62" s="379"/>
      <c r="CW62" s="379"/>
      <c r="CX62" s="379"/>
      <c r="CY62" s="379"/>
      <c r="CZ62" s="379"/>
      <c r="DA62" s="379"/>
      <c r="DB62" s="379"/>
      <c r="DC62" s="379"/>
      <c r="DD62" s="379"/>
      <c r="DE62" s="379"/>
      <c r="DF62" s="379"/>
      <c r="DG62" s="379"/>
      <c r="DH62" s="379"/>
      <c r="DI62" s="379"/>
      <c r="DJ62" s="379"/>
      <c r="DK62" s="379"/>
      <c r="DL62" s="379"/>
      <c r="DM62" s="379"/>
      <c r="DN62" s="379"/>
      <c r="DO62" s="379"/>
      <c r="DP62" s="379"/>
      <c r="DQ62" s="379"/>
      <c r="DR62" s="379"/>
      <c r="DS62" s="379"/>
    </row>
    <row r="63" spans="1:123" s="20" customFormat="1" x14ac:dyDescent="0.2">
      <c r="A63" s="373"/>
      <c r="B63" s="373"/>
      <c r="C63" s="373"/>
      <c r="D63" s="373"/>
      <c r="E63" s="373"/>
      <c r="F63" s="373"/>
      <c r="G63" s="373"/>
      <c r="H63" s="373"/>
      <c r="I63" s="383" t="s">
        <v>193</v>
      </c>
      <c r="J63" s="383"/>
      <c r="K63" s="383"/>
      <c r="L63" s="383"/>
      <c r="M63" s="383"/>
      <c r="N63" s="383"/>
      <c r="O63" s="383"/>
      <c r="P63" s="383"/>
      <c r="Q63" s="383"/>
      <c r="R63" s="383"/>
      <c r="S63" s="383"/>
      <c r="T63" s="383"/>
      <c r="U63" s="383"/>
      <c r="V63" s="383"/>
      <c r="W63" s="383"/>
      <c r="X63" s="383"/>
      <c r="Y63" s="383"/>
      <c r="Z63" s="383"/>
      <c r="AA63" s="383"/>
      <c r="AB63" s="383"/>
      <c r="AC63" s="383"/>
      <c r="AD63" s="383"/>
      <c r="AE63" s="383"/>
      <c r="AF63" s="383"/>
      <c r="AG63" s="383"/>
      <c r="AH63" s="383"/>
      <c r="AI63" s="383"/>
      <c r="AJ63" s="383"/>
      <c r="AK63" s="383"/>
      <c r="AL63" s="383"/>
      <c r="AM63" s="383"/>
      <c r="AN63" s="383"/>
      <c r="AO63" s="383"/>
      <c r="AP63" s="373" t="s">
        <v>60</v>
      </c>
      <c r="AQ63" s="373"/>
      <c r="AR63" s="373"/>
      <c r="AS63" s="373"/>
      <c r="AT63" s="373"/>
      <c r="AU63" s="373"/>
      <c r="AV63" s="373"/>
      <c r="AW63" s="373"/>
      <c r="AX63" s="373"/>
      <c r="AY63" s="373"/>
      <c r="AZ63" s="373"/>
      <c r="BA63" s="373"/>
      <c r="BB63" s="373"/>
      <c r="BC63" s="373"/>
      <c r="BD63" s="373"/>
      <c r="BE63" s="373"/>
      <c r="BF63" s="379"/>
      <c r="BG63" s="379"/>
      <c r="BH63" s="379"/>
      <c r="BI63" s="379"/>
      <c r="BJ63" s="379"/>
      <c r="BK63" s="379"/>
      <c r="BL63" s="379"/>
      <c r="BM63" s="379"/>
      <c r="BN63" s="379"/>
      <c r="BO63" s="379"/>
      <c r="BP63" s="379"/>
      <c r="BQ63" s="379"/>
      <c r="BR63" s="379"/>
      <c r="BS63" s="379"/>
      <c r="BT63" s="379"/>
      <c r="BU63" s="379"/>
      <c r="BV63" s="379"/>
      <c r="BW63" s="379"/>
      <c r="BX63" s="379"/>
      <c r="BY63" s="379"/>
      <c r="BZ63" s="379"/>
      <c r="CA63" s="379"/>
      <c r="CB63" s="379"/>
      <c r="CC63" s="379"/>
      <c r="CD63" s="379"/>
      <c r="CE63" s="379"/>
      <c r="CF63" s="379"/>
      <c r="CG63" s="379"/>
      <c r="CH63" s="379"/>
      <c r="CI63" s="379"/>
      <c r="CJ63" s="379"/>
      <c r="CK63" s="379"/>
      <c r="CL63" s="379"/>
      <c r="CM63" s="379"/>
      <c r="CN63" s="379"/>
      <c r="CO63" s="379"/>
      <c r="CP63" s="379"/>
      <c r="CQ63" s="379"/>
      <c r="CR63" s="379"/>
      <c r="CS63" s="379"/>
      <c r="CT63" s="379"/>
      <c r="CU63" s="379"/>
      <c r="CV63" s="379"/>
      <c r="CW63" s="379"/>
      <c r="CX63" s="379"/>
      <c r="CY63" s="379"/>
      <c r="CZ63" s="379"/>
      <c r="DA63" s="379"/>
      <c r="DB63" s="379"/>
      <c r="DC63" s="379"/>
      <c r="DD63" s="379"/>
      <c r="DE63" s="379"/>
      <c r="DF63" s="379"/>
      <c r="DG63" s="379"/>
      <c r="DH63" s="379"/>
      <c r="DI63" s="379"/>
      <c r="DJ63" s="379"/>
      <c r="DK63" s="379"/>
      <c r="DL63" s="379"/>
      <c r="DM63" s="379"/>
      <c r="DN63" s="379"/>
      <c r="DO63" s="379"/>
      <c r="DP63" s="379"/>
      <c r="DQ63" s="379"/>
      <c r="DR63" s="379"/>
      <c r="DS63" s="379"/>
    </row>
    <row r="64" spans="1:123" s="20" customFormat="1" x14ac:dyDescent="0.2">
      <c r="A64" s="373"/>
      <c r="B64" s="373"/>
      <c r="C64" s="373"/>
      <c r="D64" s="373"/>
      <c r="E64" s="373"/>
      <c r="F64" s="373"/>
      <c r="G64" s="373"/>
      <c r="H64" s="373"/>
      <c r="I64" s="383" t="s">
        <v>194</v>
      </c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383"/>
      <c r="AC64" s="383"/>
      <c r="AD64" s="383"/>
      <c r="AE64" s="383"/>
      <c r="AF64" s="383"/>
      <c r="AG64" s="383"/>
      <c r="AH64" s="383"/>
      <c r="AI64" s="383"/>
      <c r="AJ64" s="383"/>
      <c r="AK64" s="383"/>
      <c r="AL64" s="383"/>
      <c r="AM64" s="383"/>
      <c r="AN64" s="383"/>
      <c r="AO64" s="383"/>
      <c r="AP64" s="373" t="s">
        <v>60</v>
      </c>
      <c r="AQ64" s="373"/>
      <c r="AR64" s="373"/>
      <c r="AS64" s="373"/>
      <c r="AT64" s="373"/>
      <c r="AU64" s="373"/>
      <c r="AV64" s="373"/>
      <c r="AW64" s="373"/>
      <c r="AX64" s="373"/>
      <c r="AY64" s="373"/>
      <c r="AZ64" s="373"/>
      <c r="BA64" s="373"/>
      <c r="BB64" s="373"/>
      <c r="BC64" s="373"/>
      <c r="BD64" s="373"/>
      <c r="BE64" s="373"/>
      <c r="BF64" s="379"/>
      <c r="BG64" s="379"/>
      <c r="BH64" s="379"/>
      <c r="BI64" s="379"/>
      <c r="BJ64" s="379"/>
      <c r="BK64" s="379"/>
      <c r="BL64" s="379"/>
      <c r="BM64" s="379"/>
      <c r="BN64" s="379"/>
      <c r="BO64" s="379"/>
      <c r="BP64" s="379"/>
      <c r="BQ64" s="379"/>
      <c r="BR64" s="379"/>
      <c r="BS64" s="379"/>
      <c r="BT64" s="379"/>
      <c r="BU64" s="379"/>
      <c r="BV64" s="379"/>
      <c r="BW64" s="379"/>
      <c r="BX64" s="379"/>
      <c r="BY64" s="379"/>
      <c r="BZ64" s="379"/>
      <c r="CA64" s="379"/>
      <c r="CB64" s="379"/>
      <c r="CC64" s="379"/>
      <c r="CD64" s="379"/>
      <c r="CE64" s="379"/>
      <c r="CF64" s="379"/>
      <c r="CG64" s="379"/>
      <c r="CH64" s="379"/>
      <c r="CI64" s="379"/>
      <c r="CJ64" s="379"/>
      <c r="CK64" s="379"/>
      <c r="CL64" s="379"/>
      <c r="CM64" s="379"/>
      <c r="CN64" s="379"/>
      <c r="CO64" s="379"/>
      <c r="CP64" s="379"/>
      <c r="CQ64" s="379"/>
      <c r="CR64" s="379"/>
      <c r="CS64" s="379"/>
      <c r="CT64" s="379"/>
      <c r="CU64" s="379"/>
      <c r="CV64" s="379"/>
      <c r="CW64" s="379"/>
      <c r="CX64" s="379"/>
      <c r="CY64" s="379"/>
      <c r="CZ64" s="379"/>
      <c r="DA64" s="379"/>
      <c r="DB64" s="379"/>
      <c r="DC64" s="379"/>
      <c r="DD64" s="379"/>
      <c r="DE64" s="379"/>
      <c r="DF64" s="379"/>
      <c r="DG64" s="379"/>
      <c r="DH64" s="379"/>
      <c r="DI64" s="379"/>
      <c r="DJ64" s="379"/>
      <c r="DK64" s="379"/>
      <c r="DL64" s="379"/>
      <c r="DM64" s="379"/>
      <c r="DN64" s="379"/>
      <c r="DO64" s="379"/>
      <c r="DP64" s="379"/>
      <c r="DQ64" s="379"/>
      <c r="DR64" s="379"/>
      <c r="DS64" s="379"/>
    </row>
    <row r="65" spans="1:123" s="20" customFormat="1" x14ac:dyDescent="0.2">
      <c r="A65" s="373" t="s">
        <v>220</v>
      </c>
      <c r="B65" s="373"/>
      <c r="C65" s="373"/>
      <c r="D65" s="373"/>
      <c r="E65" s="373"/>
      <c r="F65" s="373"/>
      <c r="G65" s="373"/>
      <c r="H65" s="373"/>
      <c r="I65" s="383" t="s">
        <v>196</v>
      </c>
      <c r="J65" s="383"/>
      <c r="K65" s="383"/>
      <c r="L65" s="383"/>
      <c r="M65" s="383"/>
      <c r="N65" s="383"/>
      <c r="O65" s="383"/>
      <c r="P65" s="383"/>
      <c r="Q65" s="383"/>
      <c r="R65" s="383"/>
      <c r="S65" s="383"/>
      <c r="T65" s="383"/>
      <c r="U65" s="383"/>
      <c r="V65" s="383"/>
      <c r="W65" s="383"/>
      <c r="X65" s="383"/>
      <c r="Y65" s="383"/>
      <c r="Z65" s="383"/>
      <c r="AA65" s="383"/>
      <c r="AB65" s="383"/>
      <c r="AC65" s="383"/>
      <c r="AD65" s="383"/>
      <c r="AE65" s="383"/>
      <c r="AF65" s="383"/>
      <c r="AG65" s="383"/>
      <c r="AH65" s="383"/>
      <c r="AI65" s="383"/>
      <c r="AJ65" s="383"/>
      <c r="AK65" s="383"/>
      <c r="AL65" s="383"/>
      <c r="AM65" s="383"/>
      <c r="AN65" s="383"/>
      <c r="AO65" s="383"/>
      <c r="AP65" s="373" t="s">
        <v>60</v>
      </c>
      <c r="AQ65" s="373"/>
      <c r="AR65" s="373"/>
      <c r="AS65" s="373"/>
      <c r="AT65" s="373"/>
      <c r="AU65" s="373"/>
      <c r="AV65" s="373"/>
      <c r="AW65" s="373"/>
      <c r="AX65" s="373"/>
      <c r="AY65" s="373"/>
      <c r="AZ65" s="373"/>
      <c r="BA65" s="373"/>
      <c r="BB65" s="373"/>
      <c r="BC65" s="373"/>
      <c r="BD65" s="373"/>
      <c r="BE65" s="373"/>
      <c r="BF65" s="379"/>
      <c r="BG65" s="379"/>
      <c r="BH65" s="379"/>
      <c r="BI65" s="379"/>
      <c r="BJ65" s="379"/>
      <c r="BK65" s="379"/>
      <c r="BL65" s="379"/>
      <c r="BM65" s="379"/>
      <c r="BN65" s="379"/>
      <c r="BO65" s="379"/>
      <c r="BP65" s="379"/>
      <c r="BQ65" s="379"/>
      <c r="BR65" s="379"/>
      <c r="BS65" s="379"/>
      <c r="BT65" s="379"/>
      <c r="BU65" s="379"/>
      <c r="BV65" s="379"/>
      <c r="BW65" s="379"/>
      <c r="BX65" s="379"/>
      <c r="BY65" s="379"/>
      <c r="BZ65" s="379"/>
      <c r="CA65" s="379"/>
      <c r="CB65" s="379"/>
      <c r="CC65" s="379"/>
      <c r="CD65" s="379"/>
      <c r="CE65" s="379"/>
      <c r="CF65" s="379"/>
      <c r="CG65" s="379"/>
      <c r="CH65" s="379"/>
      <c r="CI65" s="379"/>
      <c r="CJ65" s="379"/>
      <c r="CK65" s="379"/>
      <c r="CL65" s="379"/>
      <c r="CM65" s="379"/>
      <c r="CN65" s="379"/>
      <c r="CO65" s="379"/>
      <c r="CP65" s="379"/>
      <c r="CQ65" s="379"/>
      <c r="CR65" s="379"/>
      <c r="CS65" s="379"/>
      <c r="CT65" s="379"/>
      <c r="CU65" s="379"/>
      <c r="CV65" s="379"/>
      <c r="CW65" s="379"/>
      <c r="CX65" s="379"/>
      <c r="CY65" s="379"/>
      <c r="CZ65" s="379"/>
      <c r="DA65" s="379"/>
      <c r="DB65" s="379"/>
      <c r="DC65" s="379"/>
      <c r="DD65" s="379"/>
      <c r="DE65" s="379"/>
      <c r="DF65" s="379"/>
      <c r="DG65" s="379"/>
      <c r="DH65" s="379"/>
      <c r="DI65" s="379"/>
      <c r="DJ65" s="379"/>
      <c r="DK65" s="379"/>
      <c r="DL65" s="379"/>
      <c r="DM65" s="379"/>
      <c r="DN65" s="379"/>
      <c r="DO65" s="379"/>
      <c r="DP65" s="379"/>
      <c r="DQ65" s="379"/>
      <c r="DR65" s="379"/>
      <c r="DS65" s="379"/>
    </row>
    <row r="66" spans="1:123" s="20" customFormat="1" x14ac:dyDescent="0.2">
      <c r="A66" s="373"/>
      <c r="B66" s="373"/>
      <c r="C66" s="373"/>
      <c r="D66" s="373"/>
      <c r="E66" s="373"/>
      <c r="F66" s="373"/>
      <c r="G66" s="373"/>
      <c r="H66" s="373"/>
      <c r="I66" s="383" t="s">
        <v>193</v>
      </c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383"/>
      <c r="AI66" s="383"/>
      <c r="AJ66" s="383"/>
      <c r="AK66" s="383"/>
      <c r="AL66" s="383"/>
      <c r="AM66" s="383"/>
      <c r="AN66" s="383"/>
      <c r="AO66" s="383"/>
      <c r="AP66" s="373" t="s">
        <v>60</v>
      </c>
      <c r="AQ66" s="373"/>
      <c r="AR66" s="373"/>
      <c r="AS66" s="373"/>
      <c r="AT66" s="373"/>
      <c r="AU66" s="373"/>
      <c r="AV66" s="373"/>
      <c r="AW66" s="373"/>
      <c r="AX66" s="373"/>
      <c r="AY66" s="373"/>
      <c r="AZ66" s="373"/>
      <c r="BA66" s="373"/>
      <c r="BB66" s="373"/>
      <c r="BC66" s="373"/>
      <c r="BD66" s="373"/>
      <c r="BE66" s="373"/>
      <c r="BF66" s="379"/>
      <c r="BG66" s="379"/>
      <c r="BH66" s="379"/>
      <c r="BI66" s="379"/>
      <c r="BJ66" s="379"/>
      <c r="BK66" s="379"/>
      <c r="BL66" s="379"/>
      <c r="BM66" s="379"/>
      <c r="BN66" s="379"/>
      <c r="BO66" s="379"/>
      <c r="BP66" s="379"/>
      <c r="BQ66" s="379"/>
      <c r="BR66" s="379"/>
      <c r="BS66" s="379"/>
      <c r="BT66" s="379"/>
      <c r="BU66" s="379"/>
      <c r="BV66" s="379"/>
      <c r="BW66" s="379"/>
      <c r="BX66" s="379"/>
      <c r="BY66" s="379"/>
      <c r="BZ66" s="379"/>
      <c r="CA66" s="379"/>
      <c r="CB66" s="379"/>
      <c r="CC66" s="379"/>
      <c r="CD66" s="379"/>
      <c r="CE66" s="379"/>
      <c r="CF66" s="379"/>
      <c r="CG66" s="379"/>
      <c r="CH66" s="379"/>
      <c r="CI66" s="379"/>
      <c r="CJ66" s="379"/>
      <c r="CK66" s="379"/>
      <c r="CL66" s="379"/>
      <c r="CM66" s="379"/>
      <c r="CN66" s="379"/>
      <c r="CO66" s="379"/>
      <c r="CP66" s="379"/>
      <c r="CQ66" s="379"/>
      <c r="CR66" s="379"/>
      <c r="CS66" s="379"/>
      <c r="CT66" s="379"/>
      <c r="CU66" s="379"/>
      <c r="CV66" s="379"/>
      <c r="CW66" s="379"/>
      <c r="CX66" s="379"/>
      <c r="CY66" s="379"/>
      <c r="CZ66" s="379"/>
      <c r="DA66" s="379"/>
      <c r="DB66" s="379"/>
      <c r="DC66" s="379"/>
      <c r="DD66" s="379"/>
      <c r="DE66" s="379"/>
      <c r="DF66" s="379"/>
      <c r="DG66" s="379"/>
      <c r="DH66" s="379"/>
      <c r="DI66" s="379"/>
      <c r="DJ66" s="379"/>
      <c r="DK66" s="379"/>
      <c r="DL66" s="379"/>
      <c r="DM66" s="379"/>
      <c r="DN66" s="379"/>
      <c r="DO66" s="379"/>
      <c r="DP66" s="379"/>
      <c r="DQ66" s="379"/>
      <c r="DR66" s="379"/>
      <c r="DS66" s="379"/>
    </row>
    <row r="67" spans="1:123" s="20" customFormat="1" x14ac:dyDescent="0.2">
      <c r="A67" s="373"/>
      <c r="B67" s="373"/>
      <c r="C67" s="373"/>
      <c r="D67" s="373"/>
      <c r="E67" s="373"/>
      <c r="F67" s="373"/>
      <c r="G67" s="373"/>
      <c r="H67" s="373"/>
      <c r="I67" s="383" t="s">
        <v>194</v>
      </c>
      <c r="J67" s="383"/>
      <c r="K67" s="383"/>
      <c r="L67" s="383"/>
      <c r="M67" s="383"/>
      <c r="N67" s="383"/>
      <c r="O67" s="383"/>
      <c r="P67" s="383"/>
      <c r="Q67" s="383"/>
      <c r="R67" s="383"/>
      <c r="S67" s="383"/>
      <c r="T67" s="383"/>
      <c r="U67" s="383"/>
      <c r="V67" s="383"/>
      <c r="W67" s="383"/>
      <c r="X67" s="383"/>
      <c r="Y67" s="383"/>
      <c r="Z67" s="383"/>
      <c r="AA67" s="383"/>
      <c r="AB67" s="383"/>
      <c r="AC67" s="383"/>
      <c r="AD67" s="383"/>
      <c r="AE67" s="383"/>
      <c r="AF67" s="383"/>
      <c r="AG67" s="383"/>
      <c r="AH67" s="383"/>
      <c r="AI67" s="383"/>
      <c r="AJ67" s="383"/>
      <c r="AK67" s="383"/>
      <c r="AL67" s="383"/>
      <c r="AM67" s="383"/>
      <c r="AN67" s="383"/>
      <c r="AO67" s="383"/>
      <c r="AP67" s="373" t="s">
        <v>60</v>
      </c>
      <c r="AQ67" s="373"/>
      <c r="AR67" s="373"/>
      <c r="AS67" s="373"/>
      <c r="AT67" s="373"/>
      <c r="AU67" s="373"/>
      <c r="AV67" s="373"/>
      <c r="AW67" s="373"/>
      <c r="AX67" s="373"/>
      <c r="AY67" s="373"/>
      <c r="AZ67" s="373"/>
      <c r="BA67" s="373"/>
      <c r="BB67" s="373"/>
      <c r="BC67" s="373"/>
      <c r="BD67" s="373"/>
      <c r="BE67" s="373"/>
      <c r="BF67" s="379"/>
      <c r="BG67" s="379"/>
      <c r="BH67" s="379"/>
      <c r="BI67" s="379"/>
      <c r="BJ67" s="379"/>
      <c r="BK67" s="379"/>
      <c r="BL67" s="379"/>
      <c r="BM67" s="379"/>
      <c r="BN67" s="379"/>
      <c r="BO67" s="379"/>
      <c r="BP67" s="379"/>
      <c r="BQ67" s="379"/>
      <c r="BR67" s="379"/>
      <c r="BS67" s="379"/>
      <c r="BT67" s="379"/>
      <c r="BU67" s="379"/>
      <c r="BV67" s="379"/>
      <c r="BW67" s="379"/>
      <c r="BX67" s="379"/>
      <c r="BY67" s="379"/>
      <c r="BZ67" s="379"/>
      <c r="CA67" s="379"/>
      <c r="CB67" s="379"/>
      <c r="CC67" s="379"/>
      <c r="CD67" s="379"/>
      <c r="CE67" s="379"/>
      <c r="CF67" s="379"/>
      <c r="CG67" s="379"/>
      <c r="CH67" s="379"/>
      <c r="CI67" s="379"/>
      <c r="CJ67" s="379"/>
      <c r="CK67" s="379"/>
      <c r="CL67" s="379"/>
      <c r="CM67" s="379"/>
      <c r="CN67" s="379"/>
      <c r="CO67" s="379"/>
      <c r="CP67" s="379"/>
      <c r="CQ67" s="379"/>
      <c r="CR67" s="379"/>
      <c r="CS67" s="379"/>
      <c r="CT67" s="379"/>
      <c r="CU67" s="379"/>
      <c r="CV67" s="379"/>
      <c r="CW67" s="379"/>
      <c r="CX67" s="379"/>
      <c r="CY67" s="379"/>
      <c r="CZ67" s="379"/>
      <c r="DA67" s="379"/>
      <c r="DB67" s="379"/>
      <c r="DC67" s="379"/>
      <c r="DD67" s="379"/>
      <c r="DE67" s="379"/>
      <c r="DF67" s="379"/>
      <c r="DG67" s="379"/>
      <c r="DH67" s="379"/>
      <c r="DI67" s="379"/>
      <c r="DJ67" s="379"/>
      <c r="DK67" s="379"/>
      <c r="DL67" s="379"/>
      <c r="DM67" s="379"/>
      <c r="DN67" s="379"/>
      <c r="DO67" s="379"/>
      <c r="DP67" s="379"/>
      <c r="DQ67" s="379"/>
      <c r="DR67" s="379"/>
      <c r="DS67" s="379"/>
    </row>
    <row r="68" spans="1:123" s="20" customFormat="1" x14ac:dyDescent="0.2">
      <c r="A68" s="373" t="s">
        <v>221</v>
      </c>
      <c r="B68" s="373"/>
      <c r="C68" s="373"/>
      <c r="D68" s="373"/>
      <c r="E68" s="373"/>
      <c r="F68" s="373"/>
      <c r="G68" s="373"/>
      <c r="H68" s="373"/>
      <c r="I68" s="383" t="s">
        <v>222</v>
      </c>
      <c r="J68" s="383"/>
      <c r="K68" s="383"/>
      <c r="L68" s="383"/>
      <c r="M68" s="383"/>
      <c r="N68" s="383"/>
      <c r="O68" s="383"/>
      <c r="P68" s="383"/>
      <c r="Q68" s="383"/>
      <c r="R68" s="383"/>
      <c r="S68" s="383"/>
      <c r="T68" s="383"/>
      <c r="U68" s="383"/>
      <c r="V68" s="383"/>
      <c r="W68" s="383"/>
      <c r="X68" s="383"/>
      <c r="Y68" s="383"/>
      <c r="Z68" s="383"/>
      <c r="AA68" s="383"/>
      <c r="AB68" s="383"/>
      <c r="AC68" s="383"/>
      <c r="AD68" s="383"/>
      <c r="AE68" s="383"/>
      <c r="AF68" s="383"/>
      <c r="AG68" s="383"/>
      <c r="AH68" s="383"/>
      <c r="AI68" s="383"/>
      <c r="AJ68" s="383"/>
      <c r="AK68" s="383"/>
      <c r="AL68" s="383"/>
      <c r="AM68" s="383"/>
      <c r="AN68" s="383"/>
      <c r="AO68" s="383"/>
      <c r="AP68" s="373" t="s">
        <v>60</v>
      </c>
      <c r="AQ68" s="373"/>
      <c r="AR68" s="373"/>
      <c r="AS68" s="373"/>
      <c r="AT68" s="373"/>
      <c r="AU68" s="373"/>
      <c r="AV68" s="373"/>
      <c r="AW68" s="373"/>
      <c r="AX68" s="373"/>
      <c r="AY68" s="373"/>
      <c r="AZ68" s="373"/>
      <c r="BA68" s="373"/>
      <c r="BB68" s="373"/>
      <c r="BC68" s="373"/>
      <c r="BD68" s="373"/>
      <c r="BE68" s="373"/>
      <c r="BF68" s="379"/>
      <c r="BG68" s="379"/>
      <c r="BH68" s="379"/>
      <c r="BI68" s="379"/>
      <c r="BJ68" s="379"/>
      <c r="BK68" s="379"/>
      <c r="BL68" s="379"/>
      <c r="BM68" s="379"/>
      <c r="BN68" s="379"/>
      <c r="BO68" s="379"/>
      <c r="BP68" s="379"/>
      <c r="BQ68" s="379"/>
      <c r="BR68" s="379"/>
      <c r="BS68" s="379"/>
      <c r="BT68" s="379"/>
      <c r="BU68" s="379"/>
      <c r="BV68" s="379"/>
      <c r="BW68" s="379"/>
      <c r="BX68" s="379"/>
      <c r="BY68" s="379"/>
      <c r="BZ68" s="379"/>
      <c r="CA68" s="379"/>
      <c r="CB68" s="379"/>
      <c r="CC68" s="379"/>
      <c r="CD68" s="379"/>
      <c r="CE68" s="379"/>
      <c r="CF68" s="379"/>
      <c r="CG68" s="379"/>
      <c r="CH68" s="379"/>
      <c r="CI68" s="379"/>
      <c r="CJ68" s="379"/>
      <c r="CK68" s="379"/>
      <c r="CL68" s="379"/>
      <c r="CM68" s="379"/>
      <c r="CN68" s="379"/>
      <c r="CO68" s="379"/>
      <c r="CP68" s="379"/>
      <c r="CQ68" s="379"/>
      <c r="CR68" s="379"/>
      <c r="CS68" s="379"/>
      <c r="CT68" s="379"/>
      <c r="CU68" s="379"/>
      <c r="CV68" s="379"/>
      <c r="CW68" s="379"/>
      <c r="CX68" s="379"/>
      <c r="CY68" s="379"/>
      <c r="CZ68" s="379"/>
      <c r="DA68" s="379"/>
      <c r="DB68" s="379"/>
      <c r="DC68" s="379"/>
      <c r="DD68" s="379"/>
      <c r="DE68" s="379"/>
      <c r="DF68" s="379"/>
      <c r="DG68" s="379"/>
      <c r="DH68" s="379"/>
      <c r="DI68" s="379"/>
      <c r="DJ68" s="379"/>
      <c r="DK68" s="379"/>
      <c r="DL68" s="379"/>
      <c r="DM68" s="379"/>
      <c r="DN68" s="379"/>
      <c r="DO68" s="379"/>
      <c r="DP68" s="379"/>
      <c r="DQ68" s="379"/>
      <c r="DR68" s="379"/>
      <c r="DS68" s="379"/>
    </row>
    <row r="69" spans="1:123" s="20" customFormat="1" x14ac:dyDescent="0.2">
      <c r="A69" s="373"/>
      <c r="B69" s="373"/>
      <c r="C69" s="373"/>
      <c r="D69" s="373"/>
      <c r="E69" s="373"/>
      <c r="F69" s="373"/>
      <c r="G69" s="373"/>
      <c r="H69" s="373"/>
      <c r="I69" s="383" t="s">
        <v>223</v>
      </c>
      <c r="J69" s="383"/>
      <c r="K69" s="383"/>
      <c r="L69" s="383"/>
      <c r="M69" s="383"/>
      <c r="N69" s="383"/>
      <c r="O69" s="383"/>
      <c r="P69" s="383"/>
      <c r="Q69" s="383"/>
      <c r="R69" s="383"/>
      <c r="S69" s="383"/>
      <c r="T69" s="383"/>
      <c r="U69" s="383"/>
      <c r="V69" s="383"/>
      <c r="W69" s="383"/>
      <c r="X69" s="383"/>
      <c r="Y69" s="383"/>
      <c r="Z69" s="383"/>
      <c r="AA69" s="383"/>
      <c r="AB69" s="383"/>
      <c r="AC69" s="383"/>
      <c r="AD69" s="383"/>
      <c r="AE69" s="383"/>
      <c r="AF69" s="383"/>
      <c r="AG69" s="383"/>
      <c r="AH69" s="383"/>
      <c r="AI69" s="383"/>
      <c r="AJ69" s="383"/>
      <c r="AK69" s="383"/>
      <c r="AL69" s="383"/>
      <c r="AM69" s="383"/>
      <c r="AN69" s="383"/>
      <c r="AO69" s="383"/>
      <c r="AP69" s="373"/>
      <c r="AQ69" s="373"/>
      <c r="AR69" s="373"/>
      <c r="AS69" s="373"/>
      <c r="AT69" s="373"/>
      <c r="AU69" s="373"/>
      <c r="AV69" s="373"/>
      <c r="AW69" s="373"/>
      <c r="AX69" s="373"/>
      <c r="AY69" s="373"/>
      <c r="AZ69" s="373"/>
      <c r="BA69" s="373"/>
      <c r="BB69" s="373"/>
      <c r="BC69" s="373"/>
      <c r="BD69" s="373"/>
      <c r="BE69" s="373"/>
      <c r="BF69" s="379"/>
      <c r="BG69" s="379"/>
      <c r="BH69" s="379"/>
      <c r="BI69" s="379"/>
      <c r="BJ69" s="379"/>
      <c r="BK69" s="379"/>
      <c r="BL69" s="379"/>
      <c r="BM69" s="379"/>
      <c r="BN69" s="379"/>
      <c r="BO69" s="379"/>
      <c r="BP69" s="379"/>
      <c r="BQ69" s="379"/>
      <c r="BR69" s="379"/>
      <c r="BS69" s="379"/>
      <c r="BT69" s="379"/>
      <c r="BU69" s="379"/>
      <c r="BV69" s="379"/>
      <c r="BW69" s="379"/>
      <c r="BX69" s="379"/>
      <c r="BY69" s="379"/>
      <c r="BZ69" s="379"/>
      <c r="CA69" s="379"/>
      <c r="CB69" s="379"/>
      <c r="CC69" s="379"/>
      <c r="CD69" s="379"/>
      <c r="CE69" s="379"/>
      <c r="CF69" s="379"/>
      <c r="CG69" s="379"/>
      <c r="CH69" s="379"/>
      <c r="CI69" s="379"/>
      <c r="CJ69" s="379"/>
      <c r="CK69" s="379"/>
      <c r="CL69" s="379"/>
      <c r="CM69" s="379"/>
      <c r="CN69" s="379"/>
      <c r="CO69" s="379"/>
      <c r="CP69" s="379"/>
      <c r="CQ69" s="379"/>
      <c r="CR69" s="379"/>
      <c r="CS69" s="379"/>
      <c r="CT69" s="379"/>
      <c r="CU69" s="379"/>
      <c r="CV69" s="379"/>
      <c r="CW69" s="379"/>
      <c r="CX69" s="379"/>
      <c r="CY69" s="379"/>
      <c r="CZ69" s="379"/>
      <c r="DA69" s="379"/>
      <c r="DB69" s="379"/>
      <c r="DC69" s="379"/>
      <c r="DD69" s="379"/>
      <c r="DE69" s="379"/>
      <c r="DF69" s="379"/>
      <c r="DG69" s="379"/>
      <c r="DH69" s="379"/>
      <c r="DI69" s="379"/>
      <c r="DJ69" s="379"/>
      <c r="DK69" s="379"/>
      <c r="DL69" s="379"/>
      <c r="DM69" s="379"/>
      <c r="DN69" s="379"/>
      <c r="DO69" s="379"/>
      <c r="DP69" s="379"/>
      <c r="DQ69" s="379"/>
      <c r="DR69" s="379"/>
      <c r="DS69" s="379"/>
    </row>
    <row r="70" spans="1:123" s="20" customFormat="1" x14ac:dyDescent="0.2">
      <c r="A70" s="373" t="s">
        <v>224</v>
      </c>
      <c r="B70" s="373"/>
      <c r="C70" s="373"/>
      <c r="D70" s="373"/>
      <c r="E70" s="373"/>
      <c r="F70" s="373"/>
      <c r="G70" s="373"/>
      <c r="H70" s="373"/>
      <c r="I70" s="383" t="s">
        <v>192</v>
      </c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3"/>
      <c r="X70" s="383"/>
      <c r="Y70" s="383"/>
      <c r="Z70" s="383"/>
      <c r="AA70" s="383"/>
      <c r="AB70" s="383"/>
      <c r="AC70" s="383"/>
      <c r="AD70" s="383"/>
      <c r="AE70" s="383"/>
      <c r="AF70" s="383"/>
      <c r="AG70" s="383"/>
      <c r="AH70" s="383"/>
      <c r="AI70" s="383"/>
      <c r="AJ70" s="383"/>
      <c r="AK70" s="383"/>
      <c r="AL70" s="383"/>
      <c r="AM70" s="383"/>
      <c r="AN70" s="383"/>
      <c r="AO70" s="383"/>
      <c r="AP70" s="373" t="s">
        <v>60</v>
      </c>
      <c r="AQ70" s="373"/>
      <c r="AR70" s="373"/>
      <c r="AS70" s="373"/>
      <c r="AT70" s="373"/>
      <c r="AU70" s="373"/>
      <c r="AV70" s="373"/>
      <c r="AW70" s="373"/>
      <c r="AX70" s="373"/>
      <c r="AY70" s="373"/>
      <c r="AZ70" s="373"/>
      <c r="BA70" s="373"/>
      <c r="BB70" s="373"/>
      <c r="BC70" s="373"/>
      <c r="BD70" s="373"/>
      <c r="BE70" s="373"/>
      <c r="BF70" s="379"/>
      <c r="BG70" s="379"/>
      <c r="BH70" s="379"/>
      <c r="BI70" s="379"/>
      <c r="BJ70" s="379"/>
      <c r="BK70" s="379"/>
      <c r="BL70" s="379"/>
      <c r="BM70" s="379"/>
      <c r="BN70" s="379"/>
      <c r="BO70" s="379"/>
      <c r="BP70" s="379"/>
      <c r="BQ70" s="379"/>
      <c r="BR70" s="379"/>
      <c r="BS70" s="379"/>
      <c r="BT70" s="379"/>
      <c r="BU70" s="379"/>
      <c r="BV70" s="379"/>
      <c r="BW70" s="379"/>
      <c r="BX70" s="379"/>
      <c r="BY70" s="379"/>
      <c r="BZ70" s="379"/>
      <c r="CA70" s="379"/>
      <c r="CB70" s="379"/>
      <c r="CC70" s="379"/>
      <c r="CD70" s="379"/>
      <c r="CE70" s="379"/>
      <c r="CF70" s="379"/>
      <c r="CG70" s="379"/>
      <c r="CH70" s="379"/>
      <c r="CI70" s="379"/>
      <c r="CJ70" s="379"/>
      <c r="CK70" s="379"/>
      <c r="CL70" s="379"/>
      <c r="CM70" s="379"/>
      <c r="CN70" s="379"/>
      <c r="CO70" s="379"/>
      <c r="CP70" s="379"/>
      <c r="CQ70" s="379"/>
      <c r="CR70" s="379"/>
      <c r="CS70" s="379"/>
      <c r="CT70" s="379"/>
      <c r="CU70" s="379"/>
      <c r="CV70" s="379"/>
      <c r="CW70" s="379"/>
      <c r="CX70" s="379"/>
      <c r="CY70" s="379"/>
      <c r="CZ70" s="379"/>
      <c r="DA70" s="379"/>
      <c r="DB70" s="379"/>
      <c r="DC70" s="379"/>
      <c r="DD70" s="379"/>
      <c r="DE70" s="379"/>
      <c r="DF70" s="379"/>
      <c r="DG70" s="379"/>
      <c r="DH70" s="379"/>
      <c r="DI70" s="379"/>
      <c r="DJ70" s="379"/>
      <c r="DK70" s="379"/>
      <c r="DL70" s="379"/>
      <c r="DM70" s="379"/>
      <c r="DN70" s="379"/>
      <c r="DO70" s="379"/>
      <c r="DP70" s="379"/>
      <c r="DQ70" s="379"/>
      <c r="DR70" s="379"/>
      <c r="DS70" s="379"/>
    </row>
    <row r="71" spans="1:123" s="20" customFormat="1" x14ac:dyDescent="0.2">
      <c r="A71" s="373"/>
      <c r="B71" s="373"/>
      <c r="C71" s="373"/>
      <c r="D71" s="373"/>
      <c r="E71" s="373"/>
      <c r="F71" s="373"/>
      <c r="G71" s="373"/>
      <c r="H71" s="373"/>
      <c r="I71" s="383" t="s">
        <v>193</v>
      </c>
      <c r="J71" s="383"/>
      <c r="K71" s="383"/>
      <c r="L71" s="383"/>
      <c r="M71" s="383"/>
      <c r="N71" s="383"/>
      <c r="O71" s="383"/>
      <c r="P71" s="383"/>
      <c r="Q71" s="383"/>
      <c r="R71" s="383"/>
      <c r="S71" s="383"/>
      <c r="T71" s="383"/>
      <c r="U71" s="383"/>
      <c r="V71" s="383"/>
      <c r="W71" s="383"/>
      <c r="X71" s="383"/>
      <c r="Y71" s="383"/>
      <c r="Z71" s="383"/>
      <c r="AA71" s="383"/>
      <c r="AB71" s="383"/>
      <c r="AC71" s="383"/>
      <c r="AD71" s="383"/>
      <c r="AE71" s="383"/>
      <c r="AF71" s="383"/>
      <c r="AG71" s="383"/>
      <c r="AH71" s="383"/>
      <c r="AI71" s="383"/>
      <c r="AJ71" s="383"/>
      <c r="AK71" s="383"/>
      <c r="AL71" s="383"/>
      <c r="AM71" s="383"/>
      <c r="AN71" s="383"/>
      <c r="AO71" s="383"/>
      <c r="AP71" s="373" t="s">
        <v>60</v>
      </c>
      <c r="AQ71" s="373"/>
      <c r="AR71" s="373"/>
      <c r="AS71" s="373"/>
      <c r="AT71" s="373"/>
      <c r="AU71" s="373"/>
      <c r="AV71" s="373"/>
      <c r="AW71" s="373"/>
      <c r="AX71" s="373"/>
      <c r="AY71" s="373"/>
      <c r="AZ71" s="373"/>
      <c r="BA71" s="373"/>
      <c r="BB71" s="373"/>
      <c r="BC71" s="373"/>
      <c r="BD71" s="373"/>
      <c r="BE71" s="373"/>
      <c r="BF71" s="379"/>
      <c r="BG71" s="379"/>
      <c r="BH71" s="379"/>
      <c r="BI71" s="379"/>
      <c r="BJ71" s="379"/>
      <c r="BK71" s="379"/>
      <c r="BL71" s="379"/>
      <c r="BM71" s="379"/>
      <c r="BN71" s="379"/>
      <c r="BO71" s="379"/>
      <c r="BP71" s="379"/>
      <c r="BQ71" s="379"/>
      <c r="BR71" s="379"/>
      <c r="BS71" s="379"/>
      <c r="BT71" s="379"/>
      <c r="BU71" s="379"/>
      <c r="BV71" s="379"/>
      <c r="BW71" s="379"/>
      <c r="BX71" s="379"/>
      <c r="BY71" s="379"/>
      <c r="BZ71" s="379"/>
      <c r="CA71" s="379"/>
      <c r="CB71" s="379"/>
      <c r="CC71" s="379"/>
      <c r="CD71" s="379"/>
      <c r="CE71" s="379"/>
      <c r="CF71" s="379"/>
      <c r="CG71" s="379"/>
      <c r="CH71" s="379"/>
      <c r="CI71" s="379"/>
      <c r="CJ71" s="379"/>
      <c r="CK71" s="379"/>
      <c r="CL71" s="379"/>
      <c r="CM71" s="379"/>
      <c r="CN71" s="379"/>
      <c r="CO71" s="379"/>
      <c r="CP71" s="379"/>
      <c r="CQ71" s="379"/>
      <c r="CR71" s="379"/>
      <c r="CS71" s="379"/>
      <c r="CT71" s="379"/>
      <c r="CU71" s="379"/>
      <c r="CV71" s="379"/>
      <c r="CW71" s="379"/>
      <c r="CX71" s="379"/>
      <c r="CY71" s="379"/>
      <c r="CZ71" s="379"/>
      <c r="DA71" s="379"/>
      <c r="DB71" s="379"/>
      <c r="DC71" s="379"/>
      <c r="DD71" s="379"/>
      <c r="DE71" s="379"/>
      <c r="DF71" s="379"/>
      <c r="DG71" s="379"/>
      <c r="DH71" s="379"/>
      <c r="DI71" s="379"/>
      <c r="DJ71" s="379"/>
      <c r="DK71" s="379"/>
      <c r="DL71" s="379"/>
      <c r="DM71" s="379"/>
      <c r="DN71" s="379"/>
      <c r="DO71" s="379"/>
      <c r="DP71" s="379"/>
      <c r="DQ71" s="379"/>
      <c r="DR71" s="379"/>
      <c r="DS71" s="379"/>
    </row>
    <row r="72" spans="1:123" s="20" customFormat="1" x14ac:dyDescent="0.2">
      <c r="A72" s="373"/>
      <c r="B72" s="373"/>
      <c r="C72" s="373"/>
      <c r="D72" s="373"/>
      <c r="E72" s="373"/>
      <c r="F72" s="373"/>
      <c r="G72" s="373"/>
      <c r="H72" s="373"/>
      <c r="I72" s="383" t="s">
        <v>194</v>
      </c>
      <c r="J72" s="383"/>
      <c r="K72" s="383"/>
      <c r="L72" s="383"/>
      <c r="M72" s="383"/>
      <c r="N72" s="383"/>
      <c r="O72" s="383"/>
      <c r="P72" s="383"/>
      <c r="Q72" s="383"/>
      <c r="R72" s="383"/>
      <c r="S72" s="383"/>
      <c r="T72" s="383"/>
      <c r="U72" s="383"/>
      <c r="V72" s="383"/>
      <c r="W72" s="383"/>
      <c r="X72" s="383"/>
      <c r="Y72" s="383"/>
      <c r="Z72" s="383"/>
      <c r="AA72" s="383"/>
      <c r="AB72" s="383"/>
      <c r="AC72" s="383"/>
      <c r="AD72" s="383"/>
      <c r="AE72" s="383"/>
      <c r="AF72" s="383"/>
      <c r="AG72" s="383"/>
      <c r="AH72" s="383"/>
      <c r="AI72" s="383"/>
      <c r="AJ72" s="383"/>
      <c r="AK72" s="383"/>
      <c r="AL72" s="383"/>
      <c r="AM72" s="383"/>
      <c r="AN72" s="383"/>
      <c r="AO72" s="383"/>
      <c r="AP72" s="373" t="s">
        <v>60</v>
      </c>
      <c r="AQ72" s="373"/>
      <c r="AR72" s="373"/>
      <c r="AS72" s="373"/>
      <c r="AT72" s="373"/>
      <c r="AU72" s="373"/>
      <c r="AV72" s="373"/>
      <c r="AW72" s="373"/>
      <c r="AX72" s="373"/>
      <c r="AY72" s="373"/>
      <c r="AZ72" s="373"/>
      <c r="BA72" s="373"/>
      <c r="BB72" s="373"/>
      <c r="BC72" s="373"/>
      <c r="BD72" s="373"/>
      <c r="BE72" s="373"/>
      <c r="BF72" s="379"/>
      <c r="BG72" s="379"/>
      <c r="BH72" s="379"/>
      <c r="BI72" s="379"/>
      <c r="BJ72" s="379"/>
      <c r="BK72" s="379"/>
      <c r="BL72" s="379"/>
      <c r="BM72" s="379"/>
      <c r="BN72" s="379"/>
      <c r="BO72" s="379"/>
      <c r="BP72" s="379"/>
      <c r="BQ72" s="379"/>
      <c r="BR72" s="379"/>
      <c r="BS72" s="379"/>
      <c r="BT72" s="379"/>
      <c r="BU72" s="379"/>
      <c r="BV72" s="379"/>
      <c r="BW72" s="379"/>
      <c r="BX72" s="379"/>
      <c r="BY72" s="379"/>
      <c r="BZ72" s="379"/>
      <c r="CA72" s="379"/>
      <c r="CB72" s="379"/>
      <c r="CC72" s="379"/>
      <c r="CD72" s="379"/>
      <c r="CE72" s="379"/>
      <c r="CF72" s="379"/>
      <c r="CG72" s="379"/>
      <c r="CH72" s="379"/>
      <c r="CI72" s="379"/>
      <c r="CJ72" s="379"/>
      <c r="CK72" s="379"/>
      <c r="CL72" s="379"/>
      <c r="CM72" s="379"/>
      <c r="CN72" s="379"/>
      <c r="CO72" s="379"/>
      <c r="CP72" s="379"/>
      <c r="CQ72" s="379"/>
      <c r="CR72" s="379"/>
      <c r="CS72" s="379"/>
      <c r="CT72" s="379"/>
      <c r="CU72" s="379"/>
      <c r="CV72" s="379"/>
      <c r="CW72" s="379"/>
      <c r="CX72" s="379"/>
      <c r="CY72" s="379"/>
      <c r="CZ72" s="379"/>
      <c r="DA72" s="379"/>
      <c r="DB72" s="379"/>
      <c r="DC72" s="379"/>
      <c r="DD72" s="379"/>
      <c r="DE72" s="379"/>
      <c r="DF72" s="379"/>
      <c r="DG72" s="379"/>
      <c r="DH72" s="379"/>
      <c r="DI72" s="379"/>
      <c r="DJ72" s="379"/>
      <c r="DK72" s="379"/>
      <c r="DL72" s="379"/>
      <c r="DM72" s="379"/>
      <c r="DN72" s="379"/>
      <c r="DO72" s="379"/>
      <c r="DP72" s="379"/>
      <c r="DQ72" s="379"/>
      <c r="DR72" s="379"/>
      <c r="DS72" s="379"/>
    </row>
    <row r="73" spans="1:123" s="20" customFormat="1" x14ac:dyDescent="0.2">
      <c r="A73" s="373" t="s">
        <v>225</v>
      </c>
      <c r="B73" s="373"/>
      <c r="C73" s="373"/>
      <c r="D73" s="373"/>
      <c r="E73" s="373"/>
      <c r="F73" s="373"/>
      <c r="G73" s="373"/>
      <c r="H73" s="373"/>
      <c r="I73" s="383" t="s">
        <v>196</v>
      </c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3"/>
      <c r="Z73" s="383"/>
      <c r="AA73" s="383"/>
      <c r="AB73" s="383"/>
      <c r="AC73" s="383"/>
      <c r="AD73" s="383"/>
      <c r="AE73" s="383"/>
      <c r="AF73" s="383"/>
      <c r="AG73" s="383"/>
      <c r="AH73" s="383"/>
      <c r="AI73" s="383"/>
      <c r="AJ73" s="383"/>
      <c r="AK73" s="383"/>
      <c r="AL73" s="383"/>
      <c r="AM73" s="383"/>
      <c r="AN73" s="383"/>
      <c r="AO73" s="383"/>
      <c r="AP73" s="373" t="s">
        <v>60</v>
      </c>
      <c r="AQ73" s="373"/>
      <c r="AR73" s="373"/>
      <c r="AS73" s="373"/>
      <c r="AT73" s="373"/>
      <c r="AU73" s="373"/>
      <c r="AV73" s="373"/>
      <c r="AW73" s="373"/>
      <c r="AX73" s="373"/>
      <c r="AY73" s="373"/>
      <c r="AZ73" s="373"/>
      <c r="BA73" s="373"/>
      <c r="BB73" s="373"/>
      <c r="BC73" s="373"/>
      <c r="BD73" s="373"/>
      <c r="BE73" s="373"/>
      <c r="BF73" s="379"/>
      <c r="BG73" s="379"/>
      <c r="BH73" s="379"/>
      <c r="BI73" s="379"/>
      <c r="BJ73" s="379"/>
      <c r="BK73" s="379"/>
      <c r="BL73" s="379"/>
      <c r="BM73" s="379"/>
      <c r="BN73" s="379"/>
      <c r="BO73" s="379"/>
      <c r="BP73" s="379"/>
      <c r="BQ73" s="379"/>
      <c r="BR73" s="379"/>
      <c r="BS73" s="379"/>
      <c r="BT73" s="379"/>
      <c r="BU73" s="379"/>
      <c r="BV73" s="379"/>
      <c r="BW73" s="379"/>
      <c r="BX73" s="379"/>
      <c r="BY73" s="379"/>
      <c r="BZ73" s="379"/>
      <c r="CA73" s="379"/>
      <c r="CB73" s="379"/>
      <c r="CC73" s="379"/>
      <c r="CD73" s="379"/>
      <c r="CE73" s="379"/>
      <c r="CF73" s="379"/>
      <c r="CG73" s="379"/>
      <c r="CH73" s="379"/>
      <c r="CI73" s="379"/>
      <c r="CJ73" s="379"/>
      <c r="CK73" s="379"/>
      <c r="CL73" s="379"/>
      <c r="CM73" s="379"/>
      <c r="CN73" s="379"/>
      <c r="CO73" s="379"/>
      <c r="CP73" s="379"/>
      <c r="CQ73" s="379"/>
      <c r="CR73" s="379"/>
      <c r="CS73" s="379"/>
      <c r="CT73" s="379"/>
      <c r="CU73" s="379"/>
      <c r="CV73" s="379"/>
      <c r="CW73" s="379"/>
      <c r="CX73" s="379"/>
      <c r="CY73" s="379"/>
      <c r="CZ73" s="379"/>
      <c r="DA73" s="379"/>
      <c r="DB73" s="379"/>
      <c r="DC73" s="379"/>
      <c r="DD73" s="379"/>
      <c r="DE73" s="379"/>
      <c r="DF73" s="379"/>
      <c r="DG73" s="379"/>
      <c r="DH73" s="379"/>
      <c r="DI73" s="379"/>
      <c r="DJ73" s="379"/>
      <c r="DK73" s="379"/>
      <c r="DL73" s="379"/>
      <c r="DM73" s="379"/>
      <c r="DN73" s="379"/>
      <c r="DO73" s="379"/>
      <c r="DP73" s="379"/>
      <c r="DQ73" s="379"/>
      <c r="DR73" s="379"/>
      <c r="DS73" s="379"/>
    </row>
    <row r="74" spans="1:123" s="20" customFormat="1" x14ac:dyDescent="0.2">
      <c r="A74" s="373"/>
      <c r="B74" s="373"/>
      <c r="C74" s="373"/>
      <c r="D74" s="373"/>
      <c r="E74" s="373"/>
      <c r="F74" s="373"/>
      <c r="G74" s="373"/>
      <c r="H74" s="373"/>
      <c r="I74" s="383" t="s">
        <v>193</v>
      </c>
      <c r="J74" s="383"/>
      <c r="K74" s="383"/>
      <c r="L74" s="383"/>
      <c r="M74" s="383"/>
      <c r="N74" s="383"/>
      <c r="O74" s="383"/>
      <c r="P74" s="383"/>
      <c r="Q74" s="383"/>
      <c r="R74" s="383"/>
      <c r="S74" s="383"/>
      <c r="T74" s="383"/>
      <c r="U74" s="383"/>
      <c r="V74" s="383"/>
      <c r="W74" s="383"/>
      <c r="X74" s="383"/>
      <c r="Y74" s="383"/>
      <c r="Z74" s="383"/>
      <c r="AA74" s="383"/>
      <c r="AB74" s="383"/>
      <c r="AC74" s="383"/>
      <c r="AD74" s="383"/>
      <c r="AE74" s="383"/>
      <c r="AF74" s="383"/>
      <c r="AG74" s="383"/>
      <c r="AH74" s="383"/>
      <c r="AI74" s="383"/>
      <c r="AJ74" s="383"/>
      <c r="AK74" s="383"/>
      <c r="AL74" s="383"/>
      <c r="AM74" s="383"/>
      <c r="AN74" s="383"/>
      <c r="AO74" s="383"/>
      <c r="AP74" s="373" t="s">
        <v>60</v>
      </c>
      <c r="AQ74" s="373"/>
      <c r="AR74" s="373"/>
      <c r="AS74" s="373"/>
      <c r="AT74" s="373"/>
      <c r="AU74" s="373"/>
      <c r="AV74" s="373"/>
      <c r="AW74" s="373"/>
      <c r="AX74" s="373"/>
      <c r="AY74" s="373"/>
      <c r="AZ74" s="373"/>
      <c r="BA74" s="373"/>
      <c r="BB74" s="373"/>
      <c r="BC74" s="373"/>
      <c r="BD74" s="373"/>
      <c r="BE74" s="373"/>
      <c r="BF74" s="379"/>
      <c r="BG74" s="379"/>
      <c r="BH74" s="379"/>
      <c r="BI74" s="379"/>
      <c r="BJ74" s="379"/>
      <c r="BK74" s="379"/>
      <c r="BL74" s="379"/>
      <c r="BM74" s="379"/>
      <c r="BN74" s="379"/>
      <c r="BO74" s="379"/>
      <c r="BP74" s="379"/>
      <c r="BQ74" s="379"/>
      <c r="BR74" s="379"/>
      <c r="BS74" s="379"/>
      <c r="BT74" s="379"/>
      <c r="BU74" s="379"/>
      <c r="BV74" s="379"/>
      <c r="BW74" s="379"/>
      <c r="BX74" s="379"/>
      <c r="BY74" s="379"/>
      <c r="BZ74" s="379"/>
      <c r="CA74" s="379"/>
      <c r="CB74" s="379"/>
      <c r="CC74" s="379"/>
      <c r="CD74" s="379"/>
      <c r="CE74" s="379"/>
      <c r="CF74" s="379"/>
      <c r="CG74" s="379"/>
      <c r="CH74" s="379"/>
      <c r="CI74" s="379"/>
      <c r="CJ74" s="379"/>
      <c r="CK74" s="379"/>
      <c r="CL74" s="379"/>
      <c r="CM74" s="379"/>
      <c r="CN74" s="379"/>
      <c r="CO74" s="379"/>
      <c r="CP74" s="379"/>
      <c r="CQ74" s="379"/>
      <c r="CR74" s="379"/>
      <c r="CS74" s="379"/>
      <c r="CT74" s="379"/>
      <c r="CU74" s="379"/>
      <c r="CV74" s="379"/>
      <c r="CW74" s="379"/>
      <c r="CX74" s="379"/>
      <c r="CY74" s="379"/>
      <c r="CZ74" s="379"/>
      <c r="DA74" s="379"/>
      <c r="DB74" s="379"/>
      <c r="DC74" s="379"/>
      <c r="DD74" s="379"/>
      <c r="DE74" s="379"/>
      <c r="DF74" s="379"/>
      <c r="DG74" s="379"/>
      <c r="DH74" s="379"/>
      <c r="DI74" s="379"/>
      <c r="DJ74" s="379"/>
      <c r="DK74" s="379"/>
      <c r="DL74" s="379"/>
      <c r="DM74" s="379"/>
      <c r="DN74" s="379"/>
      <c r="DO74" s="379"/>
      <c r="DP74" s="379"/>
      <c r="DQ74" s="379"/>
      <c r="DR74" s="379"/>
      <c r="DS74" s="379"/>
    </row>
    <row r="75" spans="1:123" s="20" customFormat="1" x14ac:dyDescent="0.2">
      <c r="A75" s="373"/>
      <c r="B75" s="373"/>
      <c r="C75" s="373"/>
      <c r="D75" s="373"/>
      <c r="E75" s="373"/>
      <c r="F75" s="373"/>
      <c r="G75" s="373"/>
      <c r="H75" s="373"/>
      <c r="I75" s="383" t="s">
        <v>194</v>
      </c>
      <c r="J75" s="383"/>
      <c r="K75" s="383"/>
      <c r="L75" s="383"/>
      <c r="M75" s="383"/>
      <c r="N75" s="383"/>
      <c r="O75" s="383"/>
      <c r="P75" s="383"/>
      <c r="Q75" s="383"/>
      <c r="R75" s="383"/>
      <c r="S75" s="383"/>
      <c r="T75" s="383"/>
      <c r="U75" s="383"/>
      <c r="V75" s="383"/>
      <c r="W75" s="383"/>
      <c r="X75" s="383"/>
      <c r="Y75" s="383"/>
      <c r="Z75" s="383"/>
      <c r="AA75" s="383"/>
      <c r="AB75" s="383"/>
      <c r="AC75" s="383"/>
      <c r="AD75" s="383"/>
      <c r="AE75" s="383"/>
      <c r="AF75" s="383"/>
      <c r="AG75" s="383"/>
      <c r="AH75" s="383"/>
      <c r="AI75" s="383"/>
      <c r="AJ75" s="383"/>
      <c r="AK75" s="383"/>
      <c r="AL75" s="383"/>
      <c r="AM75" s="383"/>
      <c r="AN75" s="383"/>
      <c r="AO75" s="383"/>
      <c r="AP75" s="373" t="s">
        <v>60</v>
      </c>
      <c r="AQ75" s="373"/>
      <c r="AR75" s="373"/>
      <c r="AS75" s="373"/>
      <c r="AT75" s="373"/>
      <c r="AU75" s="373"/>
      <c r="AV75" s="373"/>
      <c r="AW75" s="373"/>
      <c r="AX75" s="373"/>
      <c r="AY75" s="373"/>
      <c r="AZ75" s="373"/>
      <c r="BA75" s="373"/>
      <c r="BB75" s="373"/>
      <c r="BC75" s="373"/>
      <c r="BD75" s="373"/>
      <c r="BE75" s="373"/>
      <c r="BF75" s="379"/>
      <c r="BG75" s="379"/>
      <c r="BH75" s="379"/>
      <c r="BI75" s="379"/>
      <c r="BJ75" s="379"/>
      <c r="BK75" s="379"/>
      <c r="BL75" s="379"/>
      <c r="BM75" s="379"/>
      <c r="BN75" s="379"/>
      <c r="BO75" s="379"/>
      <c r="BP75" s="379"/>
      <c r="BQ75" s="379"/>
      <c r="BR75" s="379"/>
      <c r="BS75" s="379"/>
      <c r="BT75" s="379"/>
      <c r="BU75" s="379"/>
      <c r="BV75" s="379"/>
      <c r="BW75" s="379"/>
      <c r="BX75" s="379"/>
      <c r="BY75" s="379"/>
      <c r="BZ75" s="379"/>
      <c r="CA75" s="379"/>
      <c r="CB75" s="379"/>
      <c r="CC75" s="379"/>
      <c r="CD75" s="379"/>
      <c r="CE75" s="379"/>
      <c r="CF75" s="379"/>
      <c r="CG75" s="379"/>
      <c r="CH75" s="379"/>
      <c r="CI75" s="379"/>
      <c r="CJ75" s="379"/>
      <c r="CK75" s="379"/>
      <c r="CL75" s="379"/>
      <c r="CM75" s="379"/>
      <c r="CN75" s="379"/>
      <c r="CO75" s="379"/>
      <c r="CP75" s="379"/>
      <c r="CQ75" s="379"/>
      <c r="CR75" s="379"/>
      <c r="CS75" s="379"/>
      <c r="CT75" s="379"/>
      <c r="CU75" s="379"/>
      <c r="CV75" s="379"/>
      <c r="CW75" s="379"/>
      <c r="CX75" s="379"/>
      <c r="CY75" s="379"/>
      <c r="CZ75" s="379"/>
      <c r="DA75" s="379"/>
      <c r="DB75" s="379"/>
      <c r="DC75" s="379"/>
      <c r="DD75" s="379"/>
      <c r="DE75" s="379"/>
      <c r="DF75" s="379"/>
      <c r="DG75" s="379"/>
      <c r="DH75" s="379"/>
      <c r="DI75" s="379"/>
      <c r="DJ75" s="379"/>
      <c r="DK75" s="379"/>
      <c r="DL75" s="379"/>
      <c r="DM75" s="379"/>
      <c r="DN75" s="379"/>
      <c r="DO75" s="379"/>
      <c r="DP75" s="379"/>
      <c r="DQ75" s="379"/>
      <c r="DR75" s="379"/>
      <c r="DS75" s="379"/>
    </row>
    <row r="76" spans="1:123" s="20" customFormat="1" x14ac:dyDescent="0.2">
      <c r="A76" s="373" t="s">
        <v>226</v>
      </c>
      <c r="B76" s="373"/>
      <c r="C76" s="373"/>
      <c r="D76" s="373"/>
      <c r="E76" s="373"/>
      <c r="F76" s="373"/>
      <c r="G76" s="373"/>
      <c r="H76" s="373"/>
      <c r="I76" s="383" t="s">
        <v>227</v>
      </c>
      <c r="J76" s="383"/>
      <c r="K76" s="383"/>
      <c r="L76" s="383"/>
      <c r="M76" s="383"/>
      <c r="N76" s="383"/>
      <c r="O76" s="383"/>
      <c r="P76" s="383"/>
      <c r="Q76" s="383"/>
      <c r="R76" s="383"/>
      <c r="S76" s="383"/>
      <c r="T76" s="383"/>
      <c r="U76" s="383"/>
      <c r="V76" s="383"/>
      <c r="W76" s="383"/>
      <c r="X76" s="383"/>
      <c r="Y76" s="383"/>
      <c r="Z76" s="383"/>
      <c r="AA76" s="383"/>
      <c r="AB76" s="383"/>
      <c r="AC76" s="383"/>
      <c r="AD76" s="383"/>
      <c r="AE76" s="383"/>
      <c r="AF76" s="383"/>
      <c r="AG76" s="383"/>
      <c r="AH76" s="383"/>
      <c r="AI76" s="383"/>
      <c r="AJ76" s="383"/>
      <c r="AK76" s="383"/>
      <c r="AL76" s="383"/>
      <c r="AM76" s="383"/>
      <c r="AN76" s="383"/>
      <c r="AO76" s="383"/>
      <c r="AP76" s="373" t="s">
        <v>60</v>
      </c>
      <c r="AQ76" s="373"/>
      <c r="AR76" s="373"/>
      <c r="AS76" s="373"/>
      <c r="AT76" s="373"/>
      <c r="AU76" s="373"/>
      <c r="AV76" s="373"/>
      <c r="AW76" s="373"/>
      <c r="AX76" s="373"/>
      <c r="AY76" s="373"/>
      <c r="AZ76" s="373"/>
      <c r="BA76" s="373"/>
      <c r="BB76" s="373"/>
      <c r="BC76" s="373"/>
      <c r="BD76" s="373"/>
      <c r="BE76" s="373"/>
      <c r="BF76" s="379"/>
      <c r="BG76" s="379"/>
      <c r="BH76" s="379"/>
      <c r="BI76" s="379"/>
      <c r="BJ76" s="379"/>
      <c r="BK76" s="379"/>
      <c r="BL76" s="379"/>
      <c r="BM76" s="379"/>
      <c r="BN76" s="379"/>
      <c r="BO76" s="379"/>
      <c r="BP76" s="379"/>
      <c r="BQ76" s="379"/>
      <c r="BR76" s="379"/>
      <c r="BS76" s="379"/>
      <c r="BT76" s="379"/>
      <c r="BU76" s="379"/>
      <c r="BV76" s="379"/>
      <c r="BW76" s="379"/>
      <c r="BX76" s="379"/>
      <c r="BY76" s="379"/>
      <c r="BZ76" s="379"/>
      <c r="CA76" s="379"/>
      <c r="CB76" s="379"/>
      <c r="CC76" s="379"/>
      <c r="CD76" s="379"/>
      <c r="CE76" s="379"/>
      <c r="CF76" s="379"/>
      <c r="CG76" s="379"/>
      <c r="CH76" s="379"/>
      <c r="CI76" s="379"/>
      <c r="CJ76" s="379"/>
      <c r="CK76" s="379"/>
      <c r="CL76" s="379"/>
      <c r="CM76" s="379"/>
      <c r="CN76" s="379"/>
      <c r="CO76" s="379"/>
      <c r="CP76" s="379"/>
      <c r="CQ76" s="379"/>
      <c r="CR76" s="379"/>
      <c r="CS76" s="379"/>
      <c r="CT76" s="379"/>
      <c r="CU76" s="379"/>
      <c r="CV76" s="379"/>
      <c r="CW76" s="379"/>
      <c r="CX76" s="379"/>
      <c r="CY76" s="379"/>
      <c r="CZ76" s="379"/>
      <c r="DA76" s="379"/>
      <c r="DB76" s="379"/>
      <c r="DC76" s="379"/>
      <c r="DD76" s="379"/>
      <c r="DE76" s="379"/>
      <c r="DF76" s="379"/>
      <c r="DG76" s="379"/>
      <c r="DH76" s="379"/>
      <c r="DI76" s="379"/>
      <c r="DJ76" s="379"/>
      <c r="DK76" s="379"/>
      <c r="DL76" s="379"/>
      <c r="DM76" s="379"/>
      <c r="DN76" s="379"/>
      <c r="DO76" s="379"/>
      <c r="DP76" s="379"/>
      <c r="DQ76" s="379"/>
      <c r="DR76" s="379"/>
      <c r="DS76" s="379"/>
    </row>
    <row r="77" spans="1:123" s="20" customFormat="1" x14ac:dyDescent="0.2">
      <c r="A77" s="373"/>
      <c r="B77" s="373"/>
      <c r="C77" s="373"/>
      <c r="D77" s="373"/>
      <c r="E77" s="373"/>
      <c r="F77" s="373"/>
      <c r="G77" s="373"/>
      <c r="H77" s="373"/>
      <c r="I77" s="383" t="s">
        <v>228</v>
      </c>
      <c r="J77" s="383"/>
      <c r="K77" s="383"/>
      <c r="L77" s="383"/>
      <c r="M77" s="383"/>
      <c r="N77" s="383"/>
      <c r="O77" s="383"/>
      <c r="P77" s="383"/>
      <c r="Q77" s="383"/>
      <c r="R77" s="383"/>
      <c r="S77" s="383"/>
      <c r="T77" s="383"/>
      <c r="U77" s="383"/>
      <c r="V77" s="383"/>
      <c r="W77" s="383"/>
      <c r="X77" s="383"/>
      <c r="Y77" s="383"/>
      <c r="Z77" s="383"/>
      <c r="AA77" s="383"/>
      <c r="AB77" s="383"/>
      <c r="AC77" s="383"/>
      <c r="AD77" s="383"/>
      <c r="AE77" s="383"/>
      <c r="AF77" s="383"/>
      <c r="AG77" s="383"/>
      <c r="AH77" s="383"/>
      <c r="AI77" s="383"/>
      <c r="AJ77" s="383"/>
      <c r="AK77" s="383"/>
      <c r="AL77" s="383"/>
      <c r="AM77" s="383"/>
      <c r="AN77" s="383"/>
      <c r="AO77" s="383"/>
      <c r="AP77" s="373"/>
      <c r="AQ77" s="373"/>
      <c r="AR77" s="373"/>
      <c r="AS77" s="373"/>
      <c r="AT77" s="373"/>
      <c r="AU77" s="373"/>
      <c r="AV77" s="373"/>
      <c r="AW77" s="373"/>
      <c r="AX77" s="373"/>
      <c r="AY77" s="373"/>
      <c r="AZ77" s="373"/>
      <c r="BA77" s="373"/>
      <c r="BB77" s="373"/>
      <c r="BC77" s="373"/>
      <c r="BD77" s="373"/>
      <c r="BE77" s="373"/>
      <c r="BF77" s="379"/>
      <c r="BG77" s="379"/>
      <c r="BH77" s="379"/>
      <c r="BI77" s="379"/>
      <c r="BJ77" s="379"/>
      <c r="BK77" s="379"/>
      <c r="BL77" s="379"/>
      <c r="BM77" s="379"/>
      <c r="BN77" s="379"/>
      <c r="BO77" s="379"/>
      <c r="BP77" s="379"/>
      <c r="BQ77" s="379"/>
      <c r="BR77" s="379"/>
      <c r="BS77" s="379"/>
      <c r="BT77" s="379"/>
      <c r="BU77" s="379"/>
      <c r="BV77" s="379"/>
      <c r="BW77" s="379"/>
      <c r="BX77" s="379"/>
      <c r="BY77" s="379"/>
      <c r="BZ77" s="379"/>
      <c r="CA77" s="379"/>
      <c r="CB77" s="379"/>
      <c r="CC77" s="379"/>
      <c r="CD77" s="379"/>
      <c r="CE77" s="379"/>
      <c r="CF77" s="379"/>
      <c r="CG77" s="379"/>
      <c r="CH77" s="379"/>
      <c r="CI77" s="379"/>
      <c r="CJ77" s="379"/>
      <c r="CK77" s="379"/>
      <c r="CL77" s="379"/>
      <c r="CM77" s="379"/>
      <c r="CN77" s="379"/>
      <c r="CO77" s="379"/>
      <c r="CP77" s="379"/>
      <c r="CQ77" s="379"/>
      <c r="CR77" s="379"/>
      <c r="CS77" s="379"/>
      <c r="CT77" s="379"/>
      <c r="CU77" s="379"/>
      <c r="CV77" s="379"/>
      <c r="CW77" s="379"/>
      <c r="CX77" s="379"/>
      <c r="CY77" s="379"/>
      <c r="CZ77" s="379"/>
      <c r="DA77" s="379"/>
      <c r="DB77" s="379"/>
      <c r="DC77" s="379"/>
      <c r="DD77" s="379"/>
      <c r="DE77" s="379"/>
      <c r="DF77" s="379"/>
      <c r="DG77" s="379"/>
      <c r="DH77" s="379"/>
      <c r="DI77" s="379"/>
      <c r="DJ77" s="379"/>
      <c r="DK77" s="379"/>
      <c r="DL77" s="379"/>
      <c r="DM77" s="379"/>
      <c r="DN77" s="379"/>
      <c r="DO77" s="379"/>
      <c r="DP77" s="379"/>
      <c r="DQ77" s="379"/>
      <c r="DR77" s="379"/>
      <c r="DS77" s="379"/>
    </row>
    <row r="78" spans="1:123" s="20" customFormat="1" x14ac:dyDescent="0.2">
      <c r="A78" s="373" t="s">
        <v>229</v>
      </c>
      <c r="B78" s="373"/>
      <c r="C78" s="373"/>
      <c r="D78" s="373"/>
      <c r="E78" s="373"/>
      <c r="F78" s="373"/>
      <c r="G78" s="373"/>
      <c r="H78" s="373"/>
      <c r="I78" s="383" t="s">
        <v>192</v>
      </c>
      <c r="J78" s="383"/>
      <c r="K78" s="383"/>
      <c r="L78" s="383"/>
      <c r="M78" s="383"/>
      <c r="N78" s="383"/>
      <c r="O78" s="383"/>
      <c r="P78" s="383"/>
      <c r="Q78" s="383"/>
      <c r="R78" s="383"/>
      <c r="S78" s="383"/>
      <c r="T78" s="383"/>
      <c r="U78" s="383"/>
      <c r="V78" s="383"/>
      <c r="W78" s="383"/>
      <c r="X78" s="383"/>
      <c r="Y78" s="383"/>
      <c r="Z78" s="383"/>
      <c r="AA78" s="383"/>
      <c r="AB78" s="383"/>
      <c r="AC78" s="383"/>
      <c r="AD78" s="383"/>
      <c r="AE78" s="383"/>
      <c r="AF78" s="383"/>
      <c r="AG78" s="383"/>
      <c r="AH78" s="383"/>
      <c r="AI78" s="383"/>
      <c r="AJ78" s="383"/>
      <c r="AK78" s="383"/>
      <c r="AL78" s="383"/>
      <c r="AM78" s="383"/>
      <c r="AN78" s="383"/>
      <c r="AO78" s="383"/>
      <c r="AP78" s="373" t="s">
        <v>60</v>
      </c>
      <c r="AQ78" s="373"/>
      <c r="AR78" s="373"/>
      <c r="AS78" s="373"/>
      <c r="AT78" s="373"/>
      <c r="AU78" s="373"/>
      <c r="AV78" s="373"/>
      <c r="AW78" s="373"/>
      <c r="AX78" s="373"/>
      <c r="AY78" s="373"/>
      <c r="AZ78" s="373"/>
      <c r="BA78" s="373"/>
      <c r="BB78" s="373"/>
      <c r="BC78" s="373"/>
      <c r="BD78" s="373"/>
      <c r="BE78" s="373"/>
      <c r="BF78" s="379"/>
      <c r="BG78" s="379"/>
      <c r="BH78" s="379"/>
      <c r="BI78" s="379"/>
      <c r="BJ78" s="379"/>
      <c r="BK78" s="379"/>
      <c r="BL78" s="379"/>
      <c r="BM78" s="379"/>
      <c r="BN78" s="379"/>
      <c r="BO78" s="379"/>
      <c r="BP78" s="379"/>
      <c r="BQ78" s="379"/>
      <c r="BR78" s="379"/>
      <c r="BS78" s="379"/>
      <c r="BT78" s="379"/>
      <c r="BU78" s="379"/>
      <c r="BV78" s="379"/>
      <c r="BW78" s="379"/>
      <c r="BX78" s="379"/>
      <c r="BY78" s="379"/>
      <c r="BZ78" s="379"/>
      <c r="CA78" s="379"/>
      <c r="CB78" s="379"/>
      <c r="CC78" s="379"/>
      <c r="CD78" s="379"/>
      <c r="CE78" s="379"/>
      <c r="CF78" s="379"/>
      <c r="CG78" s="379"/>
      <c r="CH78" s="379"/>
      <c r="CI78" s="379"/>
      <c r="CJ78" s="379"/>
      <c r="CK78" s="379"/>
      <c r="CL78" s="379"/>
      <c r="CM78" s="379"/>
      <c r="CN78" s="379"/>
      <c r="CO78" s="379"/>
      <c r="CP78" s="379"/>
      <c r="CQ78" s="379"/>
      <c r="CR78" s="379"/>
      <c r="CS78" s="379"/>
      <c r="CT78" s="379"/>
      <c r="CU78" s="379"/>
      <c r="CV78" s="379"/>
      <c r="CW78" s="379"/>
      <c r="CX78" s="379"/>
      <c r="CY78" s="379"/>
      <c r="CZ78" s="379"/>
      <c r="DA78" s="379"/>
      <c r="DB78" s="379"/>
      <c r="DC78" s="379"/>
      <c r="DD78" s="379"/>
      <c r="DE78" s="379"/>
      <c r="DF78" s="379"/>
      <c r="DG78" s="379"/>
      <c r="DH78" s="379"/>
      <c r="DI78" s="379"/>
      <c r="DJ78" s="379"/>
      <c r="DK78" s="379"/>
      <c r="DL78" s="379"/>
      <c r="DM78" s="379"/>
      <c r="DN78" s="379"/>
      <c r="DO78" s="379"/>
      <c r="DP78" s="379"/>
      <c r="DQ78" s="379"/>
      <c r="DR78" s="379"/>
      <c r="DS78" s="379"/>
    </row>
    <row r="79" spans="1:123" s="20" customFormat="1" x14ac:dyDescent="0.2">
      <c r="A79" s="373"/>
      <c r="B79" s="373"/>
      <c r="C79" s="373"/>
      <c r="D79" s="373"/>
      <c r="E79" s="373"/>
      <c r="F79" s="373"/>
      <c r="G79" s="373"/>
      <c r="H79" s="373"/>
      <c r="I79" s="383" t="s">
        <v>193</v>
      </c>
      <c r="J79" s="383"/>
      <c r="K79" s="383"/>
      <c r="L79" s="383"/>
      <c r="M79" s="383"/>
      <c r="N79" s="383"/>
      <c r="O79" s="383"/>
      <c r="P79" s="383"/>
      <c r="Q79" s="383"/>
      <c r="R79" s="383"/>
      <c r="S79" s="383"/>
      <c r="T79" s="383"/>
      <c r="U79" s="383"/>
      <c r="V79" s="383"/>
      <c r="W79" s="383"/>
      <c r="X79" s="383"/>
      <c r="Y79" s="383"/>
      <c r="Z79" s="383"/>
      <c r="AA79" s="383"/>
      <c r="AB79" s="383"/>
      <c r="AC79" s="383"/>
      <c r="AD79" s="383"/>
      <c r="AE79" s="383"/>
      <c r="AF79" s="383"/>
      <c r="AG79" s="383"/>
      <c r="AH79" s="383"/>
      <c r="AI79" s="383"/>
      <c r="AJ79" s="383"/>
      <c r="AK79" s="383"/>
      <c r="AL79" s="383"/>
      <c r="AM79" s="383"/>
      <c r="AN79" s="383"/>
      <c r="AO79" s="383"/>
      <c r="AP79" s="373" t="s">
        <v>60</v>
      </c>
      <c r="AQ79" s="373"/>
      <c r="AR79" s="373"/>
      <c r="AS79" s="373"/>
      <c r="AT79" s="373"/>
      <c r="AU79" s="373"/>
      <c r="AV79" s="373"/>
      <c r="AW79" s="373"/>
      <c r="AX79" s="373"/>
      <c r="AY79" s="373"/>
      <c r="AZ79" s="373"/>
      <c r="BA79" s="373"/>
      <c r="BB79" s="373"/>
      <c r="BC79" s="373"/>
      <c r="BD79" s="373"/>
      <c r="BE79" s="373"/>
      <c r="BF79" s="379"/>
      <c r="BG79" s="379"/>
      <c r="BH79" s="379"/>
      <c r="BI79" s="379"/>
      <c r="BJ79" s="379"/>
      <c r="BK79" s="379"/>
      <c r="BL79" s="379"/>
      <c r="BM79" s="379"/>
      <c r="BN79" s="379"/>
      <c r="BO79" s="379"/>
      <c r="BP79" s="379"/>
      <c r="BQ79" s="379"/>
      <c r="BR79" s="379"/>
      <c r="BS79" s="379"/>
      <c r="BT79" s="379"/>
      <c r="BU79" s="379"/>
      <c r="BV79" s="379"/>
      <c r="BW79" s="379"/>
      <c r="BX79" s="379"/>
      <c r="BY79" s="379"/>
      <c r="BZ79" s="379"/>
      <c r="CA79" s="379"/>
      <c r="CB79" s="379"/>
      <c r="CC79" s="379"/>
      <c r="CD79" s="379"/>
      <c r="CE79" s="379"/>
      <c r="CF79" s="379"/>
      <c r="CG79" s="379"/>
      <c r="CH79" s="379"/>
      <c r="CI79" s="379"/>
      <c r="CJ79" s="379"/>
      <c r="CK79" s="379"/>
      <c r="CL79" s="379"/>
      <c r="CM79" s="379"/>
      <c r="CN79" s="379"/>
      <c r="CO79" s="379"/>
      <c r="CP79" s="379"/>
      <c r="CQ79" s="379"/>
      <c r="CR79" s="379"/>
      <c r="CS79" s="379"/>
      <c r="CT79" s="379"/>
      <c r="CU79" s="379"/>
      <c r="CV79" s="379"/>
      <c r="CW79" s="379"/>
      <c r="CX79" s="379"/>
      <c r="CY79" s="379"/>
      <c r="CZ79" s="379"/>
      <c r="DA79" s="379"/>
      <c r="DB79" s="379"/>
      <c r="DC79" s="379"/>
      <c r="DD79" s="379"/>
      <c r="DE79" s="379"/>
      <c r="DF79" s="379"/>
      <c r="DG79" s="379"/>
      <c r="DH79" s="379"/>
      <c r="DI79" s="379"/>
      <c r="DJ79" s="379"/>
      <c r="DK79" s="379"/>
      <c r="DL79" s="379"/>
      <c r="DM79" s="379"/>
      <c r="DN79" s="379"/>
      <c r="DO79" s="379"/>
      <c r="DP79" s="379"/>
      <c r="DQ79" s="379"/>
      <c r="DR79" s="379"/>
      <c r="DS79" s="379"/>
    </row>
    <row r="80" spans="1:123" s="20" customFormat="1" x14ac:dyDescent="0.2">
      <c r="A80" s="373"/>
      <c r="B80" s="373"/>
      <c r="C80" s="373"/>
      <c r="D80" s="373"/>
      <c r="E80" s="373"/>
      <c r="F80" s="373"/>
      <c r="G80" s="373"/>
      <c r="H80" s="373"/>
      <c r="I80" s="383" t="s">
        <v>194</v>
      </c>
      <c r="J80" s="383"/>
      <c r="K80" s="383"/>
      <c r="L80" s="383"/>
      <c r="M80" s="383"/>
      <c r="N80" s="383"/>
      <c r="O80" s="383"/>
      <c r="P80" s="383"/>
      <c r="Q80" s="383"/>
      <c r="R80" s="383"/>
      <c r="S80" s="383"/>
      <c r="T80" s="383"/>
      <c r="U80" s="383"/>
      <c r="V80" s="383"/>
      <c r="W80" s="383"/>
      <c r="X80" s="383"/>
      <c r="Y80" s="383"/>
      <c r="Z80" s="383"/>
      <c r="AA80" s="383"/>
      <c r="AB80" s="383"/>
      <c r="AC80" s="383"/>
      <c r="AD80" s="383"/>
      <c r="AE80" s="383"/>
      <c r="AF80" s="383"/>
      <c r="AG80" s="383"/>
      <c r="AH80" s="383"/>
      <c r="AI80" s="383"/>
      <c r="AJ80" s="383"/>
      <c r="AK80" s="383"/>
      <c r="AL80" s="383"/>
      <c r="AM80" s="383"/>
      <c r="AN80" s="383"/>
      <c r="AO80" s="383"/>
      <c r="AP80" s="373" t="s">
        <v>60</v>
      </c>
      <c r="AQ80" s="373"/>
      <c r="AR80" s="373"/>
      <c r="AS80" s="373"/>
      <c r="AT80" s="373"/>
      <c r="AU80" s="373"/>
      <c r="AV80" s="373"/>
      <c r="AW80" s="373"/>
      <c r="AX80" s="373"/>
      <c r="AY80" s="373"/>
      <c r="AZ80" s="373"/>
      <c r="BA80" s="373"/>
      <c r="BB80" s="373"/>
      <c r="BC80" s="373"/>
      <c r="BD80" s="373"/>
      <c r="BE80" s="373"/>
      <c r="BF80" s="379"/>
      <c r="BG80" s="379"/>
      <c r="BH80" s="379"/>
      <c r="BI80" s="379"/>
      <c r="BJ80" s="379"/>
      <c r="BK80" s="379"/>
      <c r="BL80" s="379"/>
      <c r="BM80" s="379"/>
      <c r="BN80" s="379"/>
      <c r="BO80" s="379"/>
      <c r="BP80" s="379"/>
      <c r="BQ80" s="379"/>
      <c r="BR80" s="379"/>
      <c r="BS80" s="379"/>
      <c r="BT80" s="379"/>
      <c r="BU80" s="379"/>
      <c r="BV80" s="379"/>
      <c r="BW80" s="379"/>
      <c r="BX80" s="379"/>
      <c r="BY80" s="379"/>
      <c r="BZ80" s="379"/>
      <c r="CA80" s="379"/>
      <c r="CB80" s="379"/>
      <c r="CC80" s="379"/>
      <c r="CD80" s="379"/>
      <c r="CE80" s="379"/>
      <c r="CF80" s="379"/>
      <c r="CG80" s="379"/>
      <c r="CH80" s="379"/>
      <c r="CI80" s="379"/>
      <c r="CJ80" s="379"/>
      <c r="CK80" s="379"/>
      <c r="CL80" s="379"/>
      <c r="CM80" s="379"/>
      <c r="CN80" s="379"/>
      <c r="CO80" s="379"/>
      <c r="CP80" s="379"/>
      <c r="CQ80" s="379"/>
      <c r="CR80" s="379"/>
      <c r="CS80" s="379"/>
      <c r="CT80" s="379"/>
      <c r="CU80" s="379"/>
      <c r="CV80" s="379"/>
      <c r="CW80" s="379"/>
      <c r="CX80" s="379"/>
      <c r="CY80" s="379"/>
      <c r="CZ80" s="379"/>
      <c r="DA80" s="379"/>
      <c r="DB80" s="379"/>
      <c r="DC80" s="379"/>
      <c r="DD80" s="379"/>
      <c r="DE80" s="379"/>
      <c r="DF80" s="379"/>
      <c r="DG80" s="379"/>
      <c r="DH80" s="379"/>
      <c r="DI80" s="379"/>
      <c r="DJ80" s="379"/>
      <c r="DK80" s="379"/>
      <c r="DL80" s="379"/>
      <c r="DM80" s="379"/>
      <c r="DN80" s="379"/>
      <c r="DO80" s="379"/>
      <c r="DP80" s="379"/>
      <c r="DQ80" s="379"/>
      <c r="DR80" s="379"/>
      <c r="DS80" s="379"/>
    </row>
    <row r="81" spans="1:123" s="20" customFormat="1" x14ac:dyDescent="0.2">
      <c r="A81" s="373" t="s">
        <v>230</v>
      </c>
      <c r="B81" s="373"/>
      <c r="C81" s="373"/>
      <c r="D81" s="373"/>
      <c r="E81" s="373"/>
      <c r="F81" s="373"/>
      <c r="G81" s="373"/>
      <c r="H81" s="373"/>
      <c r="I81" s="383" t="s">
        <v>196</v>
      </c>
      <c r="J81" s="383"/>
      <c r="K81" s="383"/>
      <c r="L81" s="383"/>
      <c r="M81" s="383"/>
      <c r="N81" s="383"/>
      <c r="O81" s="383"/>
      <c r="P81" s="383"/>
      <c r="Q81" s="383"/>
      <c r="R81" s="383"/>
      <c r="S81" s="383"/>
      <c r="T81" s="383"/>
      <c r="U81" s="383"/>
      <c r="V81" s="383"/>
      <c r="W81" s="383"/>
      <c r="X81" s="383"/>
      <c r="Y81" s="383"/>
      <c r="Z81" s="383"/>
      <c r="AA81" s="383"/>
      <c r="AB81" s="383"/>
      <c r="AC81" s="383"/>
      <c r="AD81" s="383"/>
      <c r="AE81" s="383"/>
      <c r="AF81" s="383"/>
      <c r="AG81" s="383"/>
      <c r="AH81" s="383"/>
      <c r="AI81" s="383"/>
      <c r="AJ81" s="383"/>
      <c r="AK81" s="383"/>
      <c r="AL81" s="383"/>
      <c r="AM81" s="383"/>
      <c r="AN81" s="383"/>
      <c r="AO81" s="383"/>
      <c r="AP81" s="373" t="s">
        <v>60</v>
      </c>
      <c r="AQ81" s="373"/>
      <c r="AR81" s="373"/>
      <c r="AS81" s="373"/>
      <c r="AT81" s="373"/>
      <c r="AU81" s="373"/>
      <c r="AV81" s="373"/>
      <c r="AW81" s="373"/>
      <c r="AX81" s="373"/>
      <c r="AY81" s="373"/>
      <c r="AZ81" s="373"/>
      <c r="BA81" s="373"/>
      <c r="BB81" s="373"/>
      <c r="BC81" s="373"/>
      <c r="BD81" s="373"/>
      <c r="BE81" s="373"/>
      <c r="BF81" s="379"/>
      <c r="BG81" s="379"/>
      <c r="BH81" s="379"/>
      <c r="BI81" s="379"/>
      <c r="BJ81" s="379"/>
      <c r="BK81" s="379"/>
      <c r="BL81" s="379"/>
      <c r="BM81" s="379"/>
      <c r="BN81" s="379"/>
      <c r="BO81" s="379"/>
      <c r="BP81" s="379"/>
      <c r="BQ81" s="379"/>
      <c r="BR81" s="379"/>
      <c r="BS81" s="379"/>
      <c r="BT81" s="379"/>
      <c r="BU81" s="379"/>
      <c r="BV81" s="379"/>
      <c r="BW81" s="379"/>
      <c r="BX81" s="379"/>
      <c r="BY81" s="379"/>
      <c r="BZ81" s="379"/>
      <c r="CA81" s="379"/>
      <c r="CB81" s="379"/>
      <c r="CC81" s="379"/>
      <c r="CD81" s="379"/>
      <c r="CE81" s="379"/>
      <c r="CF81" s="379"/>
      <c r="CG81" s="379"/>
      <c r="CH81" s="379"/>
      <c r="CI81" s="379"/>
      <c r="CJ81" s="379"/>
      <c r="CK81" s="379"/>
      <c r="CL81" s="379"/>
      <c r="CM81" s="379"/>
      <c r="CN81" s="379"/>
      <c r="CO81" s="379"/>
      <c r="CP81" s="379"/>
      <c r="CQ81" s="379"/>
      <c r="CR81" s="379"/>
      <c r="CS81" s="379"/>
      <c r="CT81" s="379"/>
      <c r="CU81" s="379"/>
      <c r="CV81" s="379"/>
      <c r="CW81" s="379"/>
      <c r="CX81" s="379"/>
      <c r="CY81" s="379"/>
      <c r="CZ81" s="379"/>
      <c r="DA81" s="379"/>
      <c r="DB81" s="379"/>
      <c r="DC81" s="379"/>
      <c r="DD81" s="379"/>
      <c r="DE81" s="379"/>
      <c r="DF81" s="379"/>
      <c r="DG81" s="379"/>
      <c r="DH81" s="379"/>
      <c r="DI81" s="379"/>
      <c r="DJ81" s="379"/>
      <c r="DK81" s="379"/>
      <c r="DL81" s="379"/>
      <c r="DM81" s="379"/>
      <c r="DN81" s="379"/>
      <c r="DO81" s="379"/>
      <c r="DP81" s="379"/>
      <c r="DQ81" s="379"/>
      <c r="DR81" s="379"/>
      <c r="DS81" s="379"/>
    </row>
    <row r="82" spans="1:123" s="20" customFormat="1" x14ac:dyDescent="0.2">
      <c r="A82" s="373"/>
      <c r="B82" s="373"/>
      <c r="C82" s="373"/>
      <c r="D82" s="373"/>
      <c r="E82" s="373"/>
      <c r="F82" s="373"/>
      <c r="G82" s="373"/>
      <c r="H82" s="373"/>
      <c r="I82" s="383" t="s">
        <v>193</v>
      </c>
      <c r="J82" s="383"/>
      <c r="K82" s="383"/>
      <c r="L82" s="383"/>
      <c r="M82" s="383"/>
      <c r="N82" s="383"/>
      <c r="O82" s="383"/>
      <c r="P82" s="383"/>
      <c r="Q82" s="383"/>
      <c r="R82" s="383"/>
      <c r="S82" s="383"/>
      <c r="T82" s="383"/>
      <c r="U82" s="383"/>
      <c r="V82" s="383"/>
      <c r="W82" s="383"/>
      <c r="X82" s="383"/>
      <c r="Y82" s="383"/>
      <c r="Z82" s="383"/>
      <c r="AA82" s="383"/>
      <c r="AB82" s="383"/>
      <c r="AC82" s="383"/>
      <c r="AD82" s="383"/>
      <c r="AE82" s="383"/>
      <c r="AF82" s="383"/>
      <c r="AG82" s="383"/>
      <c r="AH82" s="383"/>
      <c r="AI82" s="383"/>
      <c r="AJ82" s="383"/>
      <c r="AK82" s="383"/>
      <c r="AL82" s="383"/>
      <c r="AM82" s="383"/>
      <c r="AN82" s="383"/>
      <c r="AO82" s="383"/>
      <c r="AP82" s="373" t="s">
        <v>60</v>
      </c>
      <c r="AQ82" s="373"/>
      <c r="AR82" s="373"/>
      <c r="AS82" s="373"/>
      <c r="AT82" s="373"/>
      <c r="AU82" s="373"/>
      <c r="AV82" s="373"/>
      <c r="AW82" s="373"/>
      <c r="AX82" s="373"/>
      <c r="AY82" s="373"/>
      <c r="AZ82" s="373"/>
      <c r="BA82" s="373"/>
      <c r="BB82" s="373"/>
      <c r="BC82" s="373"/>
      <c r="BD82" s="373"/>
      <c r="BE82" s="373"/>
      <c r="BF82" s="379"/>
      <c r="BG82" s="379"/>
      <c r="BH82" s="379"/>
      <c r="BI82" s="379"/>
      <c r="BJ82" s="379"/>
      <c r="BK82" s="379"/>
      <c r="BL82" s="379"/>
      <c r="BM82" s="379"/>
      <c r="BN82" s="379"/>
      <c r="BO82" s="379"/>
      <c r="BP82" s="379"/>
      <c r="BQ82" s="379"/>
      <c r="BR82" s="379"/>
      <c r="BS82" s="379"/>
      <c r="BT82" s="379"/>
      <c r="BU82" s="379"/>
      <c r="BV82" s="379"/>
      <c r="BW82" s="379"/>
      <c r="BX82" s="379"/>
      <c r="BY82" s="379"/>
      <c r="BZ82" s="379"/>
      <c r="CA82" s="379"/>
      <c r="CB82" s="379"/>
      <c r="CC82" s="379"/>
      <c r="CD82" s="379"/>
      <c r="CE82" s="379"/>
      <c r="CF82" s="379"/>
      <c r="CG82" s="379"/>
      <c r="CH82" s="379"/>
      <c r="CI82" s="379"/>
      <c r="CJ82" s="379"/>
      <c r="CK82" s="379"/>
      <c r="CL82" s="379"/>
      <c r="CM82" s="379"/>
      <c r="CN82" s="379"/>
      <c r="CO82" s="379"/>
      <c r="CP82" s="379"/>
      <c r="CQ82" s="379"/>
      <c r="CR82" s="379"/>
      <c r="CS82" s="379"/>
      <c r="CT82" s="379"/>
      <c r="CU82" s="379"/>
      <c r="CV82" s="379"/>
      <c r="CW82" s="379"/>
      <c r="CX82" s="379"/>
      <c r="CY82" s="379"/>
      <c r="CZ82" s="379"/>
      <c r="DA82" s="379"/>
      <c r="DB82" s="379"/>
      <c r="DC82" s="379"/>
      <c r="DD82" s="379"/>
      <c r="DE82" s="379"/>
      <c r="DF82" s="379"/>
      <c r="DG82" s="379"/>
      <c r="DH82" s="379"/>
      <c r="DI82" s="379"/>
      <c r="DJ82" s="379"/>
      <c r="DK82" s="379"/>
      <c r="DL82" s="379"/>
      <c r="DM82" s="379"/>
      <c r="DN82" s="379"/>
      <c r="DO82" s="379"/>
      <c r="DP82" s="379"/>
      <c r="DQ82" s="379"/>
      <c r="DR82" s="379"/>
      <c r="DS82" s="379"/>
    </row>
    <row r="83" spans="1:123" s="20" customFormat="1" x14ac:dyDescent="0.2">
      <c r="A83" s="373"/>
      <c r="B83" s="373"/>
      <c r="C83" s="373"/>
      <c r="D83" s="373"/>
      <c r="E83" s="373"/>
      <c r="F83" s="373"/>
      <c r="G83" s="373"/>
      <c r="H83" s="373"/>
      <c r="I83" s="383" t="s">
        <v>194</v>
      </c>
      <c r="J83" s="383"/>
      <c r="K83" s="383"/>
      <c r="L83" s="383"/>
      <c r="M83" s="383"/>
      <c r="N83" s="383"/>
      <c r="O83" s="383"/>
      <c r="P83" s="383"/>
      <c r="Q83" s="383"/>
      <c r="R83" s="383"/>
      <c r="S83" s="383"/>
      <c r="T83" s="383"/>
      <c r="U83" s="383"/>
      <c r="V83" s="383"/>
      <c r="W83" s="383"/>
      <c r="X83" s="383"/>
      <c r="Y83" s="383"/>
      <c r="Z83" s="383"/>
      <c r="AA83" s="383"/>
      <c r="AB83" s="383"/>
      <c r="AC83" s="383"/>
      <c r="AD83" s="383"/>
      <c r="AE83" s="383"/>
      <c r="AF83" s="383"/>
      <c r="AG83" s="383"/>
      <c r="AH83" s="383"/>
      <c r="AI83" s="383"/>
      <c r="AJ83" s="383"/>
      <c r="AK83" s="383"/>
      <c r="AL83" s="383"/>
      <c r="AM83" s="383"/>
      <c r="AN83" s="383"/>
      <c r="AO83" s="383"/>
      <c r="AP83" s="373" t="s">
        <v>60</v>
      </c>
      <c r="AQ83" s="373"/>
      <c r="AR83" s="373"/>
      <c r="AS83" s="373"/>
      <c r="AT83" s="373"/>
      <c r="AU83" s="373"/>
      <c r="AV83" s="373"/>
      <c r="AW83" s="373"/>
      <c r="AX83" s="373"/>
      <c r="AY83" s="373"/>
      <c r="AZ83" s="373"/>
      <c r="BA83" s="373"/>
      <c r="BB83" s="373"/>
      <c r="BC83" s="373"/>
      <c r="BD83" s="373"/>
      <c r="BE83" s="373"/>
      <c r="BF83" s="379"/>
      <c r="BG83" s="379"/>
      <c r="BH83" s="379"/>
      <c r="BI83" s="379"/>
      <c r="BJ83" s="379"/>
      <c r="BK83" s="379"/>
      <c r="BL83" s="379"/>
      <c r="BM83" s="379"/>
      <c r="BN83" s="379"/>
      <c r="BO83" s="379"/>
      <c r="BP83" s="379"/>
      <c r="BQ83" s="379"/>
      <c r="BR83" s="379"/>
      <c r="BS83" s="379"/>
      <c r="BT83" s="379"/>
      <c r="BU83" s="379"/>
      <c r="BV83" s="379"/>
      <c r="BW83" s="379"/>
      <c r="BX83" s="379"/>
      <c r="BY83" s="379"/>
      <c r="BZ83" s="379"/>
      <c r="CA83" s="379"/>
      <c r="CB83" s="379"/>
      <c r="CC83" s="379"/>
      <c r="CD83" s="379"/>
      <c r="CE83" s="379"/>
      <c r="CF83" s="379"/>
      <c r="CG83" s="379"/>
      <c r="CH83" s="379"/>
      <c r="CI83" s="379"/>
      <c r="CJ83" s="379"/>
      <c r="CK83" s="379"/>
      <c r="CL83" s="379"/>
      <c r="CM83" s="379"/>
      <c r="CN83" s="379"/>
      <c r="CO83" s="379"/>
      <c r="CP83" s="379"/>
      <c r="CQ83" s="379"/>
      <c r="CR83" s="379"/>
      <c r="CS83" s="379"/>
      <c r="CT83" s="379"/>
      <c r="CU83" s="379"/>
      <c r="CV83" s="379"/>
      <c r="CW83" s="379"/>
      <c r="CX83" s="379"/>
      <c r="CY83" s="379"/>
      <c r="CZ83" s="379"/>
      <c r="DA83" s="379"/>
      <c r="DB83" s="379"/>
      <c r="DC83" s="379"/>
      <c r="DD83" s="379"/>
      <c r="DE83" s="379"/>
      <c r="DF83" s="379"/>
      <c r="DG83" s="379"/>
      <c r="DH83" s="379"/>
      <c r="DI83" s="379"/>
      <c r="DJ83" s="379"/>
      <c r="DK83" s="379"/>
      <c r="DL83" s="379"/>
      <c r="DM83" s="379"/>
      <c r="DN83" s="379"/>
      <c r="DO83" s="379"/>
      <c r="DP83" s="379"/>
      <c r="DQ83" s="379"/>
      <c r="DR83" s="379"/>
      <c r="DS83" s="379"/>
    </row>
    <row r="84" spans="1:123" s="20" customFormat="1" x14ac:dyDescent="0.2">
      <c r="A84" s="373" t="s">
        <v>29</v>
      </c>
      <c r="B84" s="373"/>
      <c r="C84" s="373"/>
      <c r="D84" s="373"/>
      <c r="E84" s="373"/>
      <c r="F84" s="373"/>
      <c r="G84" s="373"/>
      <c r="H84" s="373"/>
      <c r="I84" s="383" t="s">
        <v>231</v>
      </c>
      <c r="J84" s="383"/>
      <c r="K84" s="383"/>
      <c r="L84" s="383"/>
      <c r="M84" s="383"/>
      <c r="N84" s="383"/>
      <c r="O84" s="383"/>
      <c r="P84" s="383"/>
      <c r="Q84" s="383"/>
      <c r="R84" s="383"/>
      <c r="S84" s="383"/>
      <c r="T84" s="383"/>
      <c r="U84" s="383"/>
      <c r="V84" s="383"/>
      <c r="W84" s="383"/>
      <c r="X84" s="383"/>
      <c r="Y84" s="383"/>
      <c r="Z84" s="383"/>
      <c r="AA84" s="383"/>
      <c r="AB84" s="383"/>
      <c r="AC84" s="383"/>
      <c r="AD84" s="383"/>
      <c r="AE84" s="383"/>
      <c r="AF84" s="383"/>
      <c r="AG84" s="383"/>
      <c r="AH84" s="383"/>
      <c r="AI84" s="383"/>
      <c r="AJ84" s="383"/>
      <c r="AK84" s="383"/>
      <c r="AL84" s="383"/>
      <c r="AM84" s="383"/>
      <c r="AN84" s="383"/>
      <c r="AO84" s="383"/>
      <c r="AP84" s="373" t="s">
        <v>60</v>
      </c>
      <c r="AQ84" s="373"/>
      <c r="AR84" s="373"/>
      <c r="AS84" s="373"/>
      <c r="AT84" s="373"/>
      <c r="AU84" s="373"/>
      <c r="AV84" s="373"/>
      <c r="AW84" s="373"/>
      <c r="AX84" s="373"/>
      <c r="AY84" s="373"/>
      <c r="AZ84" s="373"/>
      <c r="BA84" s="373"/>
      <c r="BB84" s="373"/>
      <c r="BC84" s="373"/>
      <c r="BD84" s="373"/>
      <c r="BE84" s="373"/>
      <c r="BF84" s="379"/>
      <c r="BG84" s="379"/>
      <c r="BH84" s="379"/>
      <c r="BI84" s="379"/>
      <c r="BJ84" s="379"/>
      <c r="BK84" s="379"/>
      <c r="BL84" s="379"/>
      <c r="BM84" s="379"/>
      <c r="BN84" s="379"/>
      <c r="BO84" s="379"/>
      <c r="BP84" s="379"/>
      <c r="BQ84" s="379"/>
      <c r="BR84" s="379"/>
      <c r="BS84" s="379"/>
      <c r="BT84" s="379"/>
      <c r="BU84" s="379"/>
      <c r="BV84" s="379"/>
      <c r="BW84" s="379"/>
      <c r="BX84" s="379"/>
      <c r="BY84" s="379"/>
      <c r="BZ84" s="379"/>
      <c r="CA84" s="379"/>
      <c r="CB84" s="379"/>
      <c r="CC84" s="379"/>
      <c r="CD84" s="379"/>
      <c r="CE84" s="379"/>
      <c r="CF84" s="379"/>
      <c r="CG84" s="379"/>
      <c r="CH84" s="379"/>
      <c r="CI84" s="379"/>
      <c r="CJ84" s="379"/>
      <c r="CK84" s="379"/>
      <c r="CL84" s="379"/>
      <c r="CM84" s="379"/>
      <c r="CN84" s="379"/>
      <c r="CO84" s="379"/>
      <c r="CP84" s="379"/>
      <c r="CQ84" s="379"/>
      <c r="CR84" s="379"/>
      <c r="CS84" s="379"/>
      <c r="CT84" s="379"/>
      <c r="CU84" s="379"/>
      <c r="CV84" s="379"/>
      <c r="CW84" s="379"/>
      <c r="CX84" s="379"/>
      <c r="CY84" s="379"/>
      <c r="CZ84" s="379"/>
      <c r="DA84" s="379"/>
      <c r="DB84" s="379"/>
      <c r="DC84" s="379"/>
      <c r="DD84" s="379"/>
      <c r="DE84" s="379"/>
      <c r="DF84" s="379"/>
      <c r="DG84" s="379"/>
      <c r="DH84" s="379"/>
      <c r="DI84" s="379"/>
      <c r="DJ84" s="379"/>
      <c r="DK84" s="379"/>
      <c r="DL84" s="379"/>
      <c r="DM84" s="379"/>
      <c r="DN84" s="379"/>
      <c r="DO84" s="379"/>
      <c r="DP84" s="379"/>
      <c r="DQ84" s="379"/>
      <c r="DR84" s="379"/>
      <c r="DS84" s="379"/>
    </row>
    <row r="85" spans="1:123" s="20" customFormat="1" x14ac:dyDescent="0.2">
      <c r="A85" s="373"/>
      <c r="B85" s="373"/>
      <c r="C85" s="373"/>
      <c r="D85" s="373"/>
      <c r="E85" s="373"/>
      <c r="F85" s="373"/>
      <c r="G85" s="373"/>
      <c r="H85" s="373"/>
      <c r="I85" s="383" t="s">
        <v>232</v>
      </c>
      <c r="J85" s="383"/>
      <c r="K85" s="383"/>
      <c r="L85" s="383"/>
      <c r="M85" s="383"/>
      <c r="N85" s="383"/>
      <c r="O85" s="383"/>
      <c r="P85" s="383"/>
      <c r="Q85" s="383"/>
      <c r="R85" s="383"/>
      <c r="S85" s="383"/>
      <c r="T85" s="383"/>
      <c r="U85" s="383"/>
      <c r="V85" s="383"/>
      <c r="W85" s="383"/>
      <c r="X85" s="383"/>
      <c r="Y85" s="383"/>
      <c r="Z85" s="383"/>
      <c r="AA85" s="383"/>
      <c r="AB85" s="383"/>
      <c r="AC85" s="383"/>
      <c r="AD85" s="383"/>
      <c r="AE85" s="383"/>
      <c r="AF85" s="383"/>
      <c r="AG85" s="383"/>
      <c r="AH85" s="383"/>
      <c r="AI85" s="383"/>
      <c r="AJ85" s="383"/>
      <c r="AK85" s="383"/>
      <c r="AL85" s="383"/>
      <c r="AM85" s="383"/>
      <c r="AN85" s="383"/>
      <c r="AO85" s="383"/>
      <c r="AP85" s="373"/>
      <c r="AQ85" s="373"/>
      <c r="AR85" s="373"/>
      <c r="AS85" s="373"/>
      <c r="AT85" s="373"/>
      <c r="AU85" s="373"/>
      <c r="AV85" s="373"/>
      <c r="AW85" s="373"/>
      <c r="AX85" s="373"/>
      <c r="AY85" s="373"/>
      <c r="AZ85" s="373"/>
      <c r="BA85" s="373"/>
      <c r="BB85" s="373"/>
      <c r="BC85" s="373"/>
      <c r="BD85" s="373"/>
      <c r="BE85" s="373"/>
      <c r="BF85" s="379"/>
      <c r="BG85" s="379"/>
      <c r="BH85" s="379"/>
      <c r="BI85" s="379"/>
      <c r="BJ85" s="379"/>
      <c r="BK85" s="379"/>
      <c r="BL85" s="379"/>
      <c r="BM85" s="379"/>
      <c r="BN85" s="379"/>
      <c r="BO85" s="379"/>
      <c r="BP85" s="379"/>
      <c r="BQ85" s="379"/>
      <c r="BR85" s="379"/>
      <c r="BS85" s="379"/>
      <c r="BT85" s="379"/>
      <c r="BU85" s="379"/>
      <c r="BV85" s="379"/>
      <c r="BW85" s="379"/>
      <c r="BX85" s="379"/>
      <c r="BY85" s="379"/>
      <c r="BZ85" s="379"/>
      <c r="CA85" s="379"/>
      <c r="CB85" s="379"/>
      <c r="CC85" s="379"/>
      <c r="CD85" s="379"/>
      <c r="CE85" s="379"/>
      <c r="CF85" s="379"/>
      <c r="CG85" s="379"/>
      <c r="CH85" s="379"/>
      <c r="CI85" s="379"/>
      <c r="CJ85" s="379"/>
      <c r="CK85" s="379"/>
      <c r="CL85" s="379"/>
      <c r="CM85" s="379"/>
      <c r="CN85" s="379"/>
      <c r="CO85" s="379"/>
      <c r="CP85" s="379"/>
      <c r="CQ85" s="379"/>
      <c r="CR85" s="379"/>
      <c r="CS85" s="379"/>
      <c r="CT85" s="379"/>
      <c r="CU85" s="379"/>
      <c r="CV85" s="379"/>
      <c r="CW85" s="379"/>
      <c r="CX85" s="379"/>
      <c r="CY85" s="379"/>
      <c r="CZ85" s="379"/>
      <c r="DA85" s="379"/>
      <c r="DB85" s="379"/>
      <c r="DC85" s="379"/>
      <c r="DD85" s="379"/>
      <c r="DE85" s="379"/>
      <c r="DF85" s="379"/>
      <c r="DG85" s="379"/>
      <c r="DH85" s="379"/>
      <c r="DI85" s="379"/>
      <c r="DJ85" s="379"/>
      <c r="DK85" s="379"/>
      <c r="DL85" s="379"/>
      <c r="DM85" s="379"/>
      <c r="DN85" s="379"/>
      <c r="DO85" s="379"/>
      <c r="DP85" s="379"/>
      <c r="DQ85" s="379"/>
      <c r="DR85" s="379"/>
      <c r="DS85" s="379"/>
    </row>
    <row r="86" spans="1:123" s="20" customFormat="1" x14ac:dyDescent="0.2">
      <c r="A86" s="373"/>
      <c r="B86" s="373"/>
      <c r="C86" s="373"/>
      <c r="D86" s="373"/>
      <c r="E86" s="373"/>
      <c r="F86" s="373"/>
      <c r="G86" s="373"/>
      <c r="H86" s="373"/>
      <c r="I86" s="383" t="s">
        <v>189</v>
      </c>
      <c r="J86" s="383"/>
      <c r="K86" s="383"/>
      <c r="L86" s="383"/>
      <c r="M86" s="383"/>
      <c r="N86" s="383"/>
      <c r="O86" s="383"/>
      <c r="P86" s="383"/>
      <c r="Q86" s="383"/>
      <c r="R86" s="383"/>
      <c r="S86" s="383"/>
      <c r="T86" s="383"/>
      <c r="U86" s="383"/>
      <c r="V86" s="383"/>
      <c r="W86" s="383"/>
      <c r="X86" s="383"/>
      <c r="Y86" s="383"/>
      <c r="Z86" s="383"/>
      <c r="AA86" s="383"/>
      <c r="AB86" s="383"/>
      <c r="AC86" s="383"/>
      <c r="AD86" s="383"/>
      <c r="AE86" s="383"/>
      <c r="AF86" s="383"/>
      <c r="AG86" s="383"/>
      <c r="AH86" s="383"/>
      <c r="AI86" s="383"/>
      <c r="AJ86" s="383"/>
      <c r="AK86" s="383"/>
      <c r="AL86" s="383"/>
      <c r="AM86" s="383"/>
      <c r="AN86" s="383"/>
      <c r="AO86" s="383"/>
      <c r="AP86" s="373"/>
      <c r="AQ86" s="373"/>
      <c r="AR86" s="373"/>
      <c r="AS86" s="373"/>
      <c r="AT86" s="373"/>
      <c r="AU86" s="373"/>
      <c r="AV86" s="373"/>
      <c r="AW86" s="373"/>
      <c r="AX86" s="373"/>
      <c r="AY86" s="373"/>
      <c r="AZ86" s="373"/>
      <c r="BA86" s="373"/>
      <c r="BB86" s="373"/>
      <c r="BC86" s="373"/>
      <c r="BD86" s="373"/>
      <c r="BE86" s="373"/>
      <c r="BF86" s="379"/>
      <c r="BG86" s="379"/>
      <c r="BH86" s="379"/>
      <c r="BI86" s="379"/>
      <c r="BJ86" s="379"/>
      <c r="BK86" s="379"/>
      <c r="BL86" s="379"/>
      <c r="BM86" s="379"/>
      <c r="BN86" s="379"/>
      <c r="BO86" s="379"/>
      <c r="BP86" s="379"/>
      <c r="BQ86" s="379"/>
      <c r="BR86" s="379"/>
      <c r="BS86" s="379"/>
      <c r="BT86" s="379"/>
      <c r="BU86" s="379"/>
      <c r="BV86" s="379"/>
      <c r="BW86" s="379"/>
      <c r="BX86" s="379"/>
      <c r="BY86" s="379"/>
      <c r="BZ86" s="379"/>
      <c r="CA86" s="379"/>
      <c r="CB86" s="379"/>
      <c r="CC86" s="379"/>
      <c r="CD86" s="379"/>
      <c r="CE86" s="379"/>
      <c r="CF86" s="379"/>
      <c r="CG86" s="379"/>
      <c r="CH86" s="379"/>
      <c r="CI86" s="379"/>
      <c r="CJ86" s="379"/>
      <c r="CK86" s="379"/>
      <c r="CL86" s="379"/>
      <c r="CM86" s="379"/>
      <c r="CN86" s="379"/>
      <c r="CO86" s="379"/>
      <c r="CP86" s="379"/>
      <c r="CQ86" s="379"/>
      <c r="CR86" s="379"/>
      <c r="CS86" s="379"/>
      <c r="CT86" s="379"/>
      <c r="CU86" s="379"/>
      <c r="CV86" s="379"/>
      <c r="CW86" s="379"/>
      <c r="CX86" s="379"/>
      <c r="CY86" s="379"/>
      <c r="CZ86" s="379"/>
      <c r="DA86" s="379"/>
      <c r="DB86" s="379"/>
      <c r="DC86" s="379"/>
      <c r="DD86" s="379"/>
      <c r="DE86" s="379"/>
      <c r="DF86" s="379"/>
      <c r="DG86" s="379"/>
      <c r="DH86" s="379"/>
      <c r="DI86" s="379"/>
      <c r="DJ86" s="379"/>
      <c r="DK86" s="379"/>
      <c r="DL86" s="379"/>
      <c r="DM86" s="379"/>
      <c r="DN86" s="379"/>
      <c r="DO86" s="379"/>
      <c r="DP86" s="379"/>
      <c r="DQ86" s="379"/>
      <c r="DR86" s="379"/>
      <c r="DS86" s="379"/>
    </row>
    <row r="87" spans="1:123" s="20" customFormat="1" x14ac:dyDescent="0.2">
      <c r="A87" s="373"/>
      <c r="B87" s="373"/>
      <c r="C87" s="373"/>
      <c r="D87" s="373"/>
      <c r="E87" s="373"/>
      <c r="F87" s="373"/>
      <c r="G87" s="373"/>
      <c r="H87" s="373"/>
      <c r="I87" s="383" t="s">
        <v>233</v>
      </c>
      <c r="J87" s="383"/>
      <c r="K87" s="383"/>
      <c r="L87" s="383"/>
      <c r="M87" s="383"/>
      <c r="N87" s="383"/>
      <c r="O87" s="383"/>
      <c r="P87" s="383"/>
      <c r="Q87" s="383"/>
      <c r="R87" s="383"/>
      <c r="S87" s="383"/>
      <c r="T87" s="383"/>
      <c r="U87" s="383"/>
      <c r="V87" s="383"/>
      <c r="W87" s="383"/>
      <c r="X87" s="383"/>
      <c r="Y87" s="383"/>
      <c r="Z87" s="383"/>
      <c r="AA87" s="383"/>
      <c r="AB87" s="383"/>
      <c r="AC87" s="383"/>
      <c r="AD87" s="383"/>
      <c r="AE87" s="383"/>
      <c r="AF87" s="383"/>
      <c r="AG87" s="383"/>
      <c r="AH87" s="383"/>
      <c r="AI87" s="383"/>
      <c r="AJ87" s="383"/>
      <c r="AK87" s="383"/>
      <c r="AL87" s="383"/>
      <c r="AM87" s="383"/>
      <c r="AN87" s="383"/>
      <c r="AO87" s="383"/>
      <c r="AP87" s="373"/>
      <c r="AQ87" s="373"/>
      <c r="AR87" s="373"/>
      <c r="AS87" s="373"/>
      <c r="AT87" s="373"/>
      <c r="AU87" s="373"/>
      <c r="AV87" s="373"/>
      <c r="AW87" s="373"/>
      <c r="AX87" s="373"/>
      <c r="AY87" s="373"/>
      <c r="AZ87" s="373"/>
      <c r="BA87" s="373"/>
      <c r="BB87" s="373"/>
      <c r="BC87" s="373"/>
      <c r="BD87" s="373"/>
      <c r="BE87" s="373"/>
      <c r="BF87" s="379"/>
      <c r="BG87" s="379"/>
      <c r="BH87" s="379"/>
      <c r="BI87" s="379"/>
      <c r="BJ87" s="379"/>
      <c r="BK87" s="379"/>
      <c r="BL87" s="379"/>
      <c r="BM87" s="379"/>
      <c r="BN87" s="379"/>
      <c r="BO87" s="379"/>
      <c r="BP87" s="379"/>
      <c r="BQ87" s="379"/>
      <c r="BR87" s="379"/>
      <c r="BS87" s="379"/>
      <c r="BT87" s="379"/>
      <c r="BU87" s="379"/>
      <c r="BV87" s="379"/>
      <c r="BW87" s="379"/>
      <c r="BX87" s="379"/>
      <c r="BY87" s="379"/>
      <c r="BZ87" s="379"/>
      <c r="CA87" s="379"/>
      <c r="CB87" s="379"/>
      <c r="CC87" s="379"/>
      <c r="CD87" s="379"/>
      <c r="CE87" s="379"/>
      <c r="CF87" s="379"/>
      <c r="CG87" s="379"/>
      <c r="CH87" s="379"/>
      <c r="CI87" s="379"/>
      <c r="CJ87" s="379"/>
      <c r="CK87" s="379"/>
      <c r="CL87" s="379"/>
      <c r="CM87" s="379"/>
      <c r="CN87" s="379"/>
      <c r="CO87" s="379"/>
      <c r="CP87" s="379"/>
      <c r="CQ87" s="379"/>
      <c r="CR87" s="379"/>
      <c r="CS87" s="379"/>
      <c r="CT87" s="379"/>
      <c r="CU87" s="379"/>
      <c r="CV87" s="379"/>
      <c r="CW87" s="379"/>
      <c r="CX87" s="379"/>
      <c r="CY87" s="379"/>
      <c r="CZ87" s="379"/>
      <c r="DA87" s="379"/>
      <c r="DB87" s="379"/>
      <c r="DC87" s="379"/>
      <c r="DD87" s="379"/>
      <c r="DE87" s="379"/>
      <c r="DF87" s="379"/>
      <c r="DG87" s="379"/>
      <c r="DH87" s="379"/>
      <c r="DI87" s="379"/>
      <c r="DJ87" s="379"/>
      <c r="DK87" s="379"/>
      <c r="DL87" s="379"/>
      <c r="DM87" s="379"/>
      <c r="DN87" s="379"/>
      <c r="DO87" s="379"/>
      <c r="DP87" s="379"/>
      <c r="DQ87" s="379"/>
      <c r="DR87" s="379"/>
      <c r="DS87" s="379"/>
    </row>
    <row r="88" spans="1:123" s="20" customFormat="1" x14ac:dyDescent="0.2">
      <c r="A88" s="373"/>
      <c r="B88" s="373"/>
      <c r="C88" s="373"/>
      <c r="D88" s="373"/>
      <c r="E88" s="373"/>
      <c r="F88" s="373"/>
      <c r="G88" s="373"/>
      <c r="H88" s="373"/>
      <c r="I88" s="383" t="s">
        <v>234</v>
      </c>
      <c r="J88" s="383"/>
      <c r="K88" s="383"/>
      <c r="L88" s="383"/>
      <c r="M88" s="383"/>
      <c r="N88" s="383"/>
      <c r="O88" s="383"/>
      <c r="P88" s="383"/>
      <c r="Q88" s="383"/>
      <c r="R88" s="383"/>
      <c r="S88" s="383"/>
      <c r="T88" s="383"/>
      <c r="U88" s="383"/>
      <c r="V88" s="383"/>
      <c r="W88" s="383"/>
      <c r="X88" s="383"/>
      <c r="Y88" s="383"/>
      <c r="Z88" s="383"/>
      <c r="AA88" s="383"/>
      <c r="AB88" s="383"/>
      <c r="AC88" s="383"/>
      <c r="AD88" s="383"/>
      <c r="AE88" s="383"/>
      <c r="AF88" s="383"/>
      <c r="AG88" s="383"/>
      <c r="AH88" s="383"/>
      <c r="AI88" s="383"/>
      <c r="AJ88" s="383"/>
      <c r="AK88" s="383"/>
      <c r="AL88" s="383"/>
      <c r="AM88" s="383"/>
      <c r="AN88" s="383"/>
      <c r="AO88" s="383"/>
      <c r="AP88" s="373"/>
      <c r="AQ88" s="373"/>
      <c r="AR88" s="373"/>
      <c r="AS88" s="373"/>
      <c r="AT88" s="373"/>
      <c r="AU88" s="373"/>
      <c r="AV88" s="373"/>
      <c r="AW88" s="373"/>
      <c r="AX88" s="373"/>
      <c r="AY88" s="373"/>
      <c r="AZ88" s="373"/>
      <c r="BA88" s="373"/>
      <c r="BB88" s="373"/>
      <c r="BC88" s="373"/>
      <c r="BD88" s="373"/>
      <c r="BE88" s="373"/>
      <c r="BF88" s="379"/>
      <c r="BG88" s="379"/>
      <c r="BH88" s="379"/>
      <c r="BI88" s="379"/>
      <c r="BJ88" s="379"/>
      <c r="BK88" s="379"/>
      <c r="BL88" s="379"/>
      <c r="BM88" s="379"/>
      <c r="BN88" s="379"/>
      <c r="BO88" s="379"/>
      <c r="BP88" s="379"/>
      <c r="BQ88" s="379"/>
      <c r="BR88" s="379"/>
      <c r="BS88" s="379"/>
      <c r="BT88" s="379"/>
      <c r="BU88" s="379"/>
      <c r="BV88" s="379"/>
      <c r="BW88" s="379"/>
      <c r="BX88" s="379"/>
      <c r="BY88" s="379"/>
      <c r="BZ88" s="379"/>
      <c r="CA88" s="379"/>
      <c r="CB88" s="379"/>
      <c r="CC88" s="379"/>
      <c r="CD88" s="379"/>
      <c r="CE88" s="379"/>
      <c r="CF88" s="379"/>
      <c r="CG88" s="379"/>
      <c r="CH88" s="379"/>
      <c r="CI88" s="379"/>
      <c r="CJ88" s="379"/>
      <c r="CK88" s="379"/>
      <c r="CL88" s="379"/>
      <c r="CM88" s="379"/>
      <c r="CN88" s="379"/>
      <c r="CO88" s="379"/>
      <c r="CP88" s="379"/>
      <c r="CQ88" s="379"/>
      <c r="CR88" s="379"/>
      <c r="CS88" s="379"/>
      <c r="CT88" s="379"/>
      <c r="CU88" s="379"/>
      <c r="CV88" s="379"/>
      <c r="CW88" s="379"/>
      <c r="CX88" s="379"/>
      <c r="CY88" s="379"/>
      <c r="CZ88" s="379"/>
      <c r="DA88" s="379"/>
      <c r="DB88" s="379"/>
      <c r="DC88" s="379"/>
      <c r="DD88" s="379"/>
      <c r="DE88" s="379"/>
      <c r="DF88" s="379"/>
      <c r="DG88" s="379"/>
      <c r="DH88" s="379"/>
      <c r="DI88" s="379"/>
      <c r="DJ88" s="379"/>
      <c r="DK88" s="379"/>
      <c r="DL88" s="379"/>
      <c r="DM88" s="379"/>
      <c r="DN88" s="379"/>
      <c r="DO88" s="379"/>
      <c r="DP88" s="379"/>
      <c r="DQ88" s="379"/>
      <c r="DR88" s="379"/>
      <c r="DS88" s="379"/>
    </row>
    <row r="89" spans="1:123" s="20" customFormat="1" x14ac:dyDescent="0.2">
      <c r="A89" s="373"/>
      <c r="B89" s="373"/>
      <c r="C89" s="373"/>
      <c r="D89" s="373"/>
      <c r="E89" s="373"/>
      <c r="F89" s="373"/>
      <c r="G89" s="373"/>
      <c r="H89" s="373"/>
      <c r="I89" s="383" t="s">
        <v>235</v>
      </c>
      <c r="J89" s="383"/>
      <c r="K89" s="383"/>
      <c r="L89" s="383"/>
      <c r="M89" s="383"/>
      <c r="N89" s="383"/>
      <c r="O89" s="383"/>
      <c r="P89" s="383"/>
      <c r="Q89" s="383"/>
      <c r="R89" s="383"/>
      <c r="S89" s="383"/>
      <c r="T89" s="383"/>
      <c r="U89" s="383"/>
      <c r="V89" s="383"/>
      <c r="W89" s="383"/>
      <c r="X89" s="383"/>
      <c r="Y89" s="383"/>
      <c r="Z89" s="383"/>
      <c r="AA89" s="383"/>
      <c r="AB89" s="383"/>
      <c r="AC89" s="383"/>
      <c r="AD89" s="383"/>
      <c r="AE89" s="383"/>
      <c r="AF89" s="383"/>
      <c r="AG89" s="383"/>
      <c r="AH89" s="383"/>
      <c r="AI89" s="383"/>
      <c r="AJ89" s="383"/>
      <c r="AK89" s="383"/>
      <c r="AL89" s="383"/>
      <c r="AM89" s="383"/>
      <c r="AN89" s="383"/>
      <c r="AO89" s="383"/>
      <c r="AP89" s="373" t="s">
        <v>60</v>
      </c>
      <c r="AQ89" s="373"/>
      <c r="AR89" s="373"/>
      <c r="AS89" s="373"/>
      <c r="AT89" s="373"/>
      <c r="AU89" s="373"/>
      <c r="AV89" s="373"/>
      <c r="AW89" s="373"/>
      <c r="AX89" s="373"/>
      <c r="AY89" s="373"/>
      <c r="AZ89" s="373"/>
      <c r="BA89" s="373"/>
      <c r="BB89" s="373"/>
      <c r="BC89" s="373"/>
      <c r="BD89" s="373"/>
      <c r="BE89" s="373"/>
      <c r="BF89" s="379"/>
      <c r="BG89" s="379"/>
      <c r="BH89" s="379"/>
      <c r="BI89" s="379"/>
      <c r="BJ89" s="379"/>
      <c r="BK89" s="379"/>
      <c r="BL89" s="379"/>
      <c r="BM89" s="379"/>
      <c r="BN89" s="379"/>
      <c r="BO89" s="379"/>
      <c r="BP89" s="379"/>
      <c r="BQ89" s="379"/>
      <c r="BR89" s="379"/>
      <c r="BS89" s="379"/>
      <c r="BT89" s="379"/>
      <c r="BU89" s="379"/>
      <c r="BV89" s="379"/>
      <c r="BW89" s="379"/>
      <c r="BX89" s="379"/>
      <c r="BY89" s="379"/>
      <c r="BZ89" s="379"/>
      <c r="CA89" s="379"/>
      <c r="CB89" s="379"/>
      <c r="CC89" s="379"/>
      <c r="CD89" s="379"/>
      <c r="CE89" s="379"/>
      <c r="CF89" s="379"/>
      <c r="CG89" s="379"/>
      <c r="CH89" s="379"/>
      <c r="CI89" s="379"/>
      <c r="CJ89" s="379"/>
      <c r="CK89" s="379"/>
      <c r="CL89" s="379"/>
      <c r="CM89" s="379"/>
      <c r="CN89" s="379"/>
      <c r="CO89" s="379"/>
      <c r="CP89" s="379"/>
      <c r="CQ89" s="379"/>
      <c r="CR89" s="379"/>
      <c r="CS89" s="379"/>
      <c r="CT89" s="379"/>
      <c r="CU89" s="379"/>
      <c r="CV89" s="379"/>
      <c r="CW89" s="379"/>
      <c r="CX89" s="379"/>
      <c r="CY89" s="379"/>
      <c r="CZ89" s="379"/>
      <c r="DA89" s="379"/>
      <c r="DB89" s="379"/>
      <c r="DC89" s="379"/>
      <c r="DD89" s="379"/>
      <c r="DE89" s="379"/>
      <c r="DF89" s="379"/>
      <c r="DG89" s="379"/>
      <c r="DH89" s="379"/>
      <c r="DI89" s="379"/>
      <c r="DJ89" s="379"/>
      <c r="DK89" s="379"/>
      <c r="DL89" s="379"/>
      <c r="DM89" s="379"/>
      <c r="DN89" s="379"/>
      <c r="DO89" s="379"/>
      <c r="DP89" s="379"/>
      <c r="DQ89" s="379"/>
      <c r="DR89" s="379"/>
      <c r="DS89" s="379"/>
    </row>
    <row r="90" spans="1:123" s="20" customFormat="1" x14ac:dyDescent="0.2">
      <c r="A90" s="373"/>
      <c r="B90" s="373"/>
      <c r="C90" s="373"/>
      <c r="D90" s="373"/>
      <c r="E90" s="373"/>
      <c r="F90" s="373"/>
      <c r="G90" s="373"/>
      <c r="H90" s="373"/>
      <c r="I90" s="383" t="s">
        <v>193</v>
      </c>
      <c r="J90" s="383"/>
      <c r="K90" s="383"/>
      <c r="L90" s="383"/>
      <c r="M90" s="383"/>
      <c r="N90" s="383"/>
      <c r="O90" s="383"/>
      <c r="P90" s="383"/>
      <c r="Q90" s="383"/>
      <c r="R90" s="383"/>
      <c r="S90" s="383"/>
      <c r="T90" s="383"/>
      <c r="U90" s="383"/>
      <c r="V90" s="383"/>
      <c r="W90" s="383"/>
      <c r="X90" s="383"/>
      <c r="Y90" s="383"/>
      <c r="Z90" s="383"/>
      <c r="AA90" s="383"/>
      <c r="AB90" s="383"/>
      <c r="AC90" s="383"/>
      <c r="AD90" s="383"/>
      <c r="AE90" s="383"/>
      <c r="AF90" s="383"/>
      <c r="AG90" s="383"/>
      <c r="AH90" s="383"/>
      <c r="AI90" s="383"/>
      <c r="AJ90" s="383"/>
      <c r="AK90" s="383"/>
      <c r="AL90" s="383"/>
      <c r="AM90" s="383"/>
      <c r="AN90" s="383"/>
      <c r="AO90" s="383"/>
      <c r="AP90" s="373" t="s">
        <v>60</v>
      </c>
      <c r="AQ90" s="373"/>
      <c r="AR90" s="373"/>
      <c r="AS90" s="373"/>
      <c r="AT90" s="373"/>
      <c r="AU90" s="373"/>
      <c r="AV90" s="373"/>
      <c r="AW90" s="373"/>
      <c r="AX90" s="373"/>
      <c r="AY90" s="373"/>
      <c r="AZ90" s="373"/>
      <c r="BA90" s="373"/>
      <c r="BB90" s="373"/>
      <c r="BC90" s="373"/>
      <c r="BD90" s="373"/>
      <c r="BE90" s="373"/>
      <c r="BF90" s="379"/>
      <c r="BG90" s="379"/>
      <c r="BH90" s="379"/>
      <c r="BI90" s="379"/>
      <c r="BJ90" s="379"/>
      <c r="BK90" s="379"/>
      <c r="BL90" s="379"/>
      <c r="BM90" s="379"/>
      <c r="BN90" s="379"/>
      <c r="BO90" s="379"/>
      <c r="BP90" s="379"/>
      <c r="BQ90" s="379"/>
      <c r="BR90" s="379"/>
      <c r="BS90" s="379"/>
      <c r="BT90" s="379"/>
      <c r="BU90" s="379"/>
      <c r="BV90" s="379"/>
      <c r="BW90" s="379"/>
      <c r="BX90" s="379"/>
      <c r="BY90" s="379"/>
      <c r="BZ90" s="379"/>
      <c r="CA90" s="379"/>
      <c r="CB90" s="379"/>
      <c r="CC90" s="379"/>
      <c r="CD90" s="379"/>
      <c r="CE90" s="379"/>
      <c r="CF90" s="379"/>
      <c r="CG90" s="379"/>
      <c r="CH90" s="379"/>
      <c r="CI90" s="379"/>
      <c r="CJ90" s="379"/>
      <c r="CK90" s="379"/>
      <c r="CL90" s="379"/>
      <c r="CM90" s="379"/>
      <c r="CN90" s="379"/>
      <c r="CO90" s="379"/>
      <c r="CP90" s="379"/>
      <c r="CQ90" s="379"/>
      <c r="CR90" s="379"/>
      <c r="CS90" s="379"/>
      <c r="CT90" s="379"/>
      <c r="CU90" s="379"/>
      <c r="CV90" s="379"/>
      <c r="CW90" s="379"/>
      <c r="CX90" s="379"/>
      <c r="CY90" s="379"/>
      <c r="CZ90" s="379"/>
      <c r="DA90" s="379"/>
      <c r="DB90" s="379"/>
      <c r="DC90" s="379"/>
      <c r="DD90" s="379"/>
      <c r="DE90" s="379"/>
      <c r="DF90" s="379"/>
      <c r="DG90" s="379"/>
      <c r="DH90" s="379"/>
      <c r="DI90" s="379"/>
      <c r="DJ90" s="379"/>
      <c r="DK90" s="379"/>
      <c r="DL90" s="379"/>
      <c r="DM90" s="379"/>
      <c r="DN90" s="379"/>
      <c r="DO90" s="379"/>
      <c r="DP90" s="379"/>
      <c r="DQ90" s="379"/>
      <c r="DR90" s="379"/>
      <c r="DS90" s="379"/>
    </row>
    <row r="91" spans="1:123" s="20" customFormat="1" x14ac:dyDescent="0.2">
      <c r="A91" s="373"/>
      <c r="B91" s="373"/>
      <c r="C91" s="373"/>
      <c r="D91" s="373"/>
      <c r="E91" s="373"/>
      <c r="F91" s="373"/>
      <c r="G91" s="373"/>
      <c r="H91" s="373"/>
      <c r="I91" s="383" t="s">
        <v>194</v>
      </c>
      <c r="J91" s="383"/>
      <c r="K91" s="383"/>
      <c r="L91" s="383"/>
      <c r="M91" s="383"/>
      <c r="N91" s="383"/>
      <c r="O91" s="383"/>
      <c r="P91" s="383"/>
      <c r="Q91" s="383"/>
      <c r="R91" s="383"/>
      <c r="S91" s="383"/>
      <c r="T91" s="383"/>
      <c r="U91" s="383"/>
      <c r="V91" s="383"/>
      <c r="W91" s="383"/>
      <c r="X91" s="383"/>
      <c r="Y91" s="383"/>
      <c r="Z91" s="383"/>
      <c r="AA91" s="383"/>
      <c r="AB91" s="383"/>
      <c r="AC91" s="383"/>
      <c r="AD91" s="383"/>
      <c r="AE91" s="383"/>
      <c r="AF91" s="383"/>
      <c r="AG91" s="383"/>
      <c r="AH91" s="383"/>
      <c r="AI91" s="383"/>
      <c r="AJ91" s="383"/>
      <c r="AK91" s="383"/>
      <c r="AL91" s="383"/>
      <c r="AM91" s="383"/>
      <c r="AN91" s="383"/>
      <c r="AO91" s="383"/>
      <c r="AP91" s="373" t="s">
        <v>60</v>
      </c>
      <c r="AQ91" s="373"/>
      <c r="AR91" s="373"/>
      <c r="AS91" s="373"/>
      <c r="AT91" s="373"/>
      <c r="AU91" s="373"/>
      <c r="AV91" s="373"/>
      <c r="AW91" s="373"/>
      <c r="AX91" s="373"/>
      <c r="AY91" s="373"/>
      <c r="AZ91" s="373"/>
      <c r="BA91" s="373"/>
      <c r="BB91" s="373"/>
      <c r="BC91" s="373"/>
      <c r="BD91" s="373"/>
      <c r="BE91" s="373"/>
      <c r="BF91" s="379"/>
      <c r="BG91" s="379"/>
      <c r="BH91" s="379"/>
      <c r="BI91" s="379"/>
      <c r="BJ91" s="379"/>
      <c r="BK91" s="379"/>
      <c r="BL91" s="379"/>
      <c r="BM91" s="379"/>
      <c r="BN91" s="379"/>
      <c r="BO91" s="379"/>
      <c r="BP91" s="379"/>
      <c r="BQ91" s="379"/>
      <c r="BR91" s="379"/>
      <c r="BS91" s="379"/>
      <c r="BT91" s="379"/>
      <c r="BU91" s="379"/>
      <c r="BV91" s="379"/>
      <c r="BW91" s="379"/>
      <c r="BX91" s="379"/>
      <c r="BY91" s="379"/>
      <c r="BZ91" s="379"/>
      <c r="CA91" s="379"/>
      <c r="CB91" s="379"/>
      <c r="CC91" s="379"/>
      <c r="CD91" s="379"/>
      <c r="CE91" s="379"/>
      <c r="CF91" s="379"/>
      <c r="CG91" s="379"/>
      <c r="CH91" s="379"/>
      <c r="CI91" s="379"/>
      <c r="CJ91" s="379"/>
      <c r="CK91" s="379"/>
      <c r="CL91" s="379"/>
      <c r="CM91" s="379"/>
      <c r="CN91" s="379"/>
      <c r="CO91" s="379"/>
      <c r="CP91" s="379"/>
      <c r="CQ91" s="379"/>
      <c r="CR91" s="379"/>
      <c r="CS91" s="379"/>
      <c r="CT91" s="379"/>
      <c r="CU91" s="379"/>
      <c r="CV91" s="379"/>
      <c r="CW91" s="379"/>
      <c r="CX91" s="379"/>
      <c r="CY91" s="379"/>
      <c r="CZ91" s="379"/>
      <c r="DA91" s="379"/>
      <c r="DB91" s="379"/>
      <c r="DC91" s="379"/>
      <c r="DD91" s="379"/>
      <c r="DE91" s="379"/>
      <c r="DF91" s="379"/>
      <c r="DG91" s="379"/>
      <c r="DH91" s="379"/>
      <c r="DI91" s="379"/>
      <c r="DJ91" s="379"/>
      <c r="DK91" s="379"/>
      <c r="DL91" s="379"/>
      <c r="DM91" s="379"/>
      <c r="DN91" s="379"/>
      <c r="DO91" s="379"/>
      <c r="DP91" s="379"/>
      <c r="DQ91" s="379"/>
      <c r="DR91" s="379"/>
      <c r="DS91" s="379"/>
    </row>
    <row r="92" spans="1:123" s="20" customFormat="1" x14ac:dyDescent="0.2">
      <c r="A92" s="373"/>
      <c r="B92" s="373"/>
      <c r="C92" s="373"/>
      <c r="D92" s="373"/>
      <c r="E92" s="373"/>
      <c r="F92" s="373"/>
      <c r="G92" s="373"/>
      <c r="H92" s="373"/>
      <c r="I92" s="383" t="s">
        <v>236</v>
      </c>
      <c r="J92" s="383"/>
      <c r="K92" s="383"/>
      <c r="L92" s="383"/>
      <c r="M92" s="383"/>
      <c r="N92" s="383"/>
      <c r="O92" s="383"/>
      <c r="P92" s="383"/>
      <c r="Q92" s="383"/>
      <c r="R92" s="383"/>
      <c r="S92" s="383"/>
      <c r="T92" s="383"/>
      <c r="U92" s="383"/>
      <c r="V92" s="383"/>
      <c r="W92" s="383"/>
      <c r="X92" s="383"/>
      <c r="Y92" s="383"/>
      <c r="Z92" s="383"/>
      <c r="AA92" s="383"/>
      <c r="AB92" s="383"/>
      <c r="AC92" s="383"/>
      <c r="AD92" s="383"/>
      <c r="AE92" s="383"/>
      <c r="AF92" s="383"/>
      <c r="AG92" s="383"/>
      <c r="AH92" s="383"/>
      <c r="AI92" s="383"/>
      <c r="AJ92" s="383"/>
      <c r="AK92" s="383"/>
      <c r="AL92" s="383"/>
      <c r="AM92" s="383"/>
      <c r="AN92" s="383"/>
      <c r="AO92" s="383"/>
      <c r="AP92" s="373" t="s">
        <v>60</v>
      </c>
      <c r="AQ92" s="373"/>
      <c r="AR92" s="373"/>
      <c r="AS92" s="373"/>
      <c r="AT92" s="373"/>
      <c r="AU92" s="373"/>
      <c r="AV92" s="373"/>
      <c r="AW92" s="373"/>
      <c r="AX92" s="373"/>
      <c r="AY92" s="373"/>
      <c r="AZ92" s="373"/>
      <c r="BA92" s="373"/>
      <c r="BB92" s="373"/>
      <c r="BC92" s="373"/>
      <c r="BD92" s="373"/>
      <c r="BE92" s="373"/>
      <c r="BF92" s="379"/>
      <c r="BG92" s="379"/>
      <c r="BH92" s="379"/>
      <c r="BI92" s="379"/>
      <c r="BJ92" s="379"/>
      <c r="BK92" s="379"/>
      <c r="BL92" s="379"/>
      <c r="BM92" s="379"/>
      <c r="BN92" s="379"/>
      <c r="BO92" s="379"/>
      <c r="BP92" s="379"/>
      <c r="BQ92" s="379"/>
      <c r="BR92" s="379"/>
      <c r="BS92" s="379"/>
      <c r="BT92" s="379"/>
      <c r="BU92" s="379"/>
      <c r="BV92" s="379"/>
      <c r="BW92" s="379"/>
      <c r="BX92" s="379"/>
      <c r="BY92" s="379"/>
      <c r="BZ92" s="379"/>
      <c r="CA92" s="379"/>
      <c r="CB92" s="379"/>
      <c r="CC92" s="379"/>
      <c r="CD92" s="379"/>
      <c r="CE92" s="379"/>
      <c r="CF92" s="379"/>
      <c r="CG92" s="379"/>
      <c r="CH92" s="379"/>
      <c r="CI92" s="379"/>
      <c r="CJ92" s="379"/>
      <c r="CK92" s="379"/>
      <c r="CL92" s="379"/>
      <c r="CM92" s="379"/>
      <c r="CN92" s="379"/>
      <c r="CO92" s="379"/>
      <c r="CP92" s="379"/>
      <c r="CQ92" s="379"/>
      <c r="CR92" s="379"/>
      <c r="CS92" s="379"/>
      <c r="CT92" s="379"/>
      <c r="CU92" s="379"/>
      <c r="CV92" s="379"/>
      <c r="CW92" s="379"/>
      <c r="CX92" s="379"/>
      <c r="CY92" s="379"/>
      <c r="CZ92" s="379"/>
      <c r="DA92" s="379"/>
      <c r="DB92" s="379"/>
      <c r="DC92" s="379"/>
      <c r="DD92" s="379"/>
      <c r="DE92" s="379"/>
      <c r="DF92" s="379"/>
      <c r="DG92" s="379"/>
      <c r="DH92" s="379"/>
      <c r="DI92" s="379"/>
      <c r="DJ92" s="379"/>
      <c r="DK92" s="379"/>
      <c r="DL92" s="379"/>
      <c r="DM92" s="379"/>
      <c r="DN92" s="379"/>
      <c r="DO92" s="379"/>
      <c r="DP92" s="379"/>
      <c r="DQ92" s="379"/>
      <c r="DR92" s="379"/>
      <c r="DS92" s="379"/>
    </row>
    <row r="93" spans="1:123" s="20" customFormat="1" x14ac:dyDescent="0.2">
      <c r="A93" s="373"/>
      <c r="B93" s="373"/>
      <c r="C93" s="373"/>
      <c r="D93" s="373"/>
      <c r="E93" s="373"/>
      <c r="F93" s="373"/>
      <c r="G93" s="373"/>
      <c r="H93" s="373"/>
      <c r="I93" s="383" t="s">
        <v>193</v>
      </c>
      <c r="J93" s="383"/>
      <c r="K93" s="383"/>
      <c r="L93" s="383"/>
      <c r="M93" s="383"/>
      <c r="N93" s="383"/>
      <c r="O93" s="383"/>
      <c r="P93" s="383"/>
      <c r="Q93" s="383"/>
      <c r="R93" s="383"/>
      <c r="S93" s="383"/>
      <c r="T93" s="383"/>
      <c r="U93" s="383"/>
      <c r="V93" s="383"/>
      <c r="W93" s="383"/>
      <c r="X93" s="383"/>
      <c r="Y93" s="383"/>
      <c r="Z93" s="383"/>
      <c r="AA93" s="383"/>
      <c r="AB93" s="383"/>
      <c r="AC93" s="383"/>
      <c r="AD93" s="383"/>
      <c r="AE93" s="383"/>
      <c r="AF93" s="383"/>
      <c r="AG93" s="383"/>
      <c r="AH93" s="383"/>
      <c r="AI93" s="383"/>
      <c r="AJ93" s="383"/>
      <c r="AK93" s="383"/>
      <c r="AL93" s="383"/>
      <c r="AM93" s="383"/>
      <c r="AN93" s="383"/>
      <c r="AO93" s="383"/>
      <c r="AP93" s="373" t="s">
        <v>60</v>
      </c>
      <c r="AQ93" s="373"/>
      <c r="AR93" s="373"/>
      <c r="AS93" s="373"/>
      <c r="AT93" s="373"/>
      <c r="AU93" s="373"/>
      <c r="AV93" s="373"/>
      <c r="AW93" s="373"/>
      <c r="AX93" s="373"/>
      <c r="AY93" s="373"/>
      <c r="AZ93" s="373"/>
      <c r="BA93" s="373"/>
      <c r="BB93" s="373"/>
      <c r="BC93" s="373"/>
      <c r="BD93" s="373"/>
      <c r="BE93" s="373"/>
      <c r="BF93" s="379"/>
      <c r="BG93" s="379"/>
      <c r="BH93" s="379"/>
      <c r="BI93" s="379"/>
      <c r="BJ93" s="379"/>
      <c r="BK93" s="379"/>
      <c r="BL93" s="379"/>
      <c r="BM93" s="379"/>
      <c r="BN93" s="379"/>
      <c r="BO93" s="379"/>
      <c r="BP93" s="379"/>
      <c r="BQ93" s="379"/>
      <c r="BR93" s="379"/>
      <c r="BS93" s="379"/>
      <c r="BT93" s="379"/>
      <c r="BU93" s="379"/>
      <c r="BV93" s="379"/>
      <c r="BW93" s="379"/>
      <c r="BX93" s="379"/>
      <c r="BY93" s="379"/>
      <c r="BZ93" s="379"/>
      <c r="CA93" s="379"/>
      <c r="CB93" s="379"/>
      <c r="CC93" s="379"/>
      <c r="CD93" s="379"/>
      <c r="CE93" s="379"/>
      <c r="CF93" s="379"/>
      <c r="CG93" s="379"/>
      <c r="CH93" s="379"/>
      <c r="CI93" s="379"/>
      <c r="CJ93" s="379"/>
      <c r="CK93" s="379"/>
      <c r="CL93" s="379"/>
      <c r="CM93" s="379"/>
      <c r="CN93" s="379"/>
      <c r="CO93" s="379"/>
      <c r="CP93" s="379"/>
      <c r="CQ93" s="379"/>
      <c r="CR93" s="379"/>
      <c r="CS93" s="379"/>
      <c r="CT93" s="379"/>
      <c r="CU93" s="379"/>
      <c r="CV93" s="379"/>
      <c r="CW93" s="379"/>
      <c r="CX93" s="379"/>
      <c r="CY93" s="379"/>
      <c r="CZ93" s="379"/>
      <c r="DA93" s="379"/>
      <c r="DB93" s="379"/>
      <c r="DC93" s="379"/>
      <c r="DD93" s="379"/>
      <c r="DE93" s="379"/>
      <c r="DF93" s="379"/>
      <c r="DG93" s="379"/>
      <c r="DH93" s="379"/>
      <c r="DI93" s="379"/>
      <c r="DJ93" s="379"/>
      <c r="DK93" s="379"/>
      <c r="DL93" s="379"/>
      <c r="DM93" s="379"/>
      <c r="DN93" s="379"/>
      <c r="DO93" s="379"/>
      <c r="DP93" s="379"/>
      <c r="DQ93" s="379"/>
      <c r="DR93" s="379"/>
      <c r="DS93" s="379"/>
    </row>
    <row r="94" spans="1:123" s="20" customFormat="1" x14ac:dyDescent="0.2">
      <c r="A94" s="373"/>
      <c r="B94" s="373"/>
      <c r="C94" s="373"/>
      <c r="D94" s="373"/>
      <c r="E94" s="373"/>
      <c r="F94" s="373"/>
      <c r="G94" s="373"/>
      <c r="H94" s="373"/>
      <c r="I94" s="383" t="s">
        <v>194</v>
      </c>
      <c r="J94" s="383"/>
      <c r="K94" s="383"/>
      <c r="L94" s="383"/>
      <c r="M94" s="383"/>
      <c r="N94" s="383"/>
      <c r="O94" s="383"/>
      <c r="P94" s="383"/>
      <c r="Q94" s="383"/>
      <c r="R94" s="383"/>
      <c r="S94" s="383"/>
      <c r="T94" s="383"/>
      <c r="U94" s="383"/>
      <c r="V94" s="383"/>
      <c r="W94" s="383"/>
      <c r="X94" s="383"/>
      <c r="Y94" s="383"/>
      <c r="Z94" s="383"/>
      <c r="AA94" s="383"/>
      <c r="AB94" s="383"/>
      <c r="AC94" s="383"/>
      <c r="AD94" s="383"/>
      <c r="AE94" s="383"/>
      <c r="AF94" s="383"/>
      <c r="AG94" s="383"/>
      <c r="AH94" s="383"/>
      <c r="AI94" s="383"/>
      <c r="AJ94" s="383"/>
      <c r="AK94" s="383"/>
      <c r="AL94" s="383"/>
      <c r="AM94" s="383"/>
      <c r="AN94" s="383"/>
      <c r="AO94" s="383"/>
      <c r="AP94" s="373" t="s">
        <v>60</v>
      </c>
      <c r="AQ94" s="373"/>
      <c r="AR94" s="373"/>
      <c r="AS94" s="373"/>
      <c r="AT94" s="373"/>
      <c r="AU94" s="373"/>
      <c r="AV94" s="373"/>
      <c r="AW94" s="373"/>
      <c r="AX94" s="373"/>
      <c r="AY94" s="373"/>
      <c r="AZ94" s="373"/>
      <c r="BA94" s="373"/>
      <c r="BB94" s="373"/>
      <c r="BC94" s="373"/>
      <c r="BD94" s="373"/>
      <c r="BE94" s="373"/>
      <c r="BF94" s="379"/>
      <c r="BG94" s="379"/>
      <c r="BH94" s="379"/>
      <c r="BI94" s="379"/>
      <c r="BJ94" s="379"/>
      <c r="BK94" s="379"/>
      <c r="BL94" s="379"/>
      <c r="BM94" s="379"/>
      <c r="BN94" s="379"/>
      <c r="BO94" s="379"/>
      <c r="BP94" s="379"/>
      <c r="BQ94" s="379"/>
      <c r="BR94" s="379"/>
      <c r="BS94" s="379"/>
      <c r="BT94" s="379"/>
      <c r="BU94" s="379"/>
      <c r="BV94" s="379"/>
      <c r="BW94" s="379"/>
      <c r="BX94" s="379"/>
      <c r="BY94" s="379"/>
      <c r="BZ94" s="379"/>
      <c r="CA94" s="379"/>
      <c r="CB94" s="379"/>
      <c r="CC94" s="379"/>
      <c r="CD94" s="379"/>
      <c r="CE94" s="379"/>
      <c r="CF94" s="379"/>
      <c r="CG94" s="379"/>
      <c r="CH94" s="379"/>
      <c r="CI94" s="379"/>
      <c r="CJ94" s="379"/>
      <c r="CK94" s="379"/>
      <c r="CL94" s="379"/>
      <c r="CM94" s="379"/>
      <c r="CN94" s="379"/>
      <c r="CO94" s="379"/>
      <c r="CP94" s="379"/>
      <c r="CQ94" s="379"/>
      <c r="CR94" s="379"/>
      <c r="CS94" s="379"/>
      <c r="CT94" s="379"/>
      <c r="CU94" s="379"/>
      <c r="CV94" s="379"/>
      <c r="CW94" s="379"/>
      <c r="CX94" s="379"/>
      <c r="CY94" s="379"/>
      <c r="CZ94" s="379"/>
      <c r="DA94" s="379"/>
      <c r="DB94" s="379"/>
      <c r="DC94" s="379"/>
      <c r="DD94" s="379"/>
      <c r="DE94" s="379"/>
      <c r="DF94" s="379"/>
      <c r="DG94" s="379"/>
      <c r="DH94" s="379"/>
      <c r="DI94" s="379"/>
      <c r="DJ94" s="379"/>
      <c r="DK94" s="379"/>
      <c r="DL94" s="379"/>
      <c r="DM94" s="379"/>
      <c r="DN94" s="379"/>
      <c r="DO94" s="379"/>
      <c r="DP94" s="379"/>
      <c r="DQ94" s="379"/>
      <c r="DR94" s="379"/>
      <c r="DS94" s="379"/>
    </row>
    <row r="95" spans="1:123" s="20" customFormat="1" x14ac:dyDescent="0.2">
      <c r="A95" s="373"/>
      <c r="B95" s="373"/>
      <c r="C95" s="373"/>
      <c r="D95" s="373"/>
      <c r="E95" s="373"/>
      <c r="F95" s="373"/>
      <c r="G95" s="373"/>
      <c r="H95" s="373"/>
      <c r="I95" s="383" t="s">
        <v>237</v>
      </c>
      <c r="J95" s="383"/>
      <c r="K95" s="383"/>
      <c r="L95" s="383"/>
      <c r="M95" s="383"/>
      <c r="N95" s="383"/>
      <c r="O95" s="383"/>
      <c r="P95" s="383"/>
      <c r="Q95" s="383"/>
      <c r="R95" s="383"/>
      <c r="S95" s="383"/>
      <c r="T95" s="383"/>
      <c r="U95" s="383"/>
      <c r="V95" s="383"/>
      <c r="W95" s="383"/>
      <c r="X95" s="383"/>
      <c r="Y95" s="383"/>
      <c r="Z95" s="383"/>
      <c r="AA95" s="383"/>
      <c r="AB95" s="383"/>
      <c r="AC95" s="383"/>
      <c r="AD95" s="383"/>
      <c r="AE95" s="383"/>
      <c r="AF95" s="383"/>
      <c r="AG95" s="383"/>
      <c r="AH95" s="383"/>
      <c r="AI95" s="383"/>
      <c r="AJ95" s="383"/>
      <c r="AK95" s="383"/>
      <c r="AL95" s="383"/>
      <c r="AM95" s="383"/>
      <c r="AN95" s="383"/>
      <c r="AO95" s="383"/>
      <c r="AP95" s="373" t="s">
        <v>60</v>
      </c>
      <c r="AQ95" s="373"/>
      <c r="AR95" s="373"/>
      <c r="AS95" s="373"/>
      <c r="AT95" s="373"/>
      <c r="AU95" s="373"/>
      <c r="AV95" s="373"/>
      <c r="AW95" s="373"/>
      <c r="AX95" s="373"/>
      <c r="AY95" s="373"/>
      <c r="AZ95" s="373"/>
      <c r="BA95" s="373"/>
      <c r="BB95" s="373"/>
      <c r="BC95" s="373"/>
      <c r="BD95" s="373"/>
      <c r="BE95" s="373"/>
      <c r="BF95" s="379"/>
      <c r="BG95" s="379"/>
      <c r="BH95" s="379"/>
      <c r="BI95" s="379"/>
      <c r="BJ95" s="379"/>
      <c r="BK95" s="379"/>
      <c r="BL95" s="379"/>
      <c r="BM95" s="379"/>
      <c r="BN95" s="379"/>
      <c r="BO95" s="379"/>
      <c r="BP95" s="379"/>
      <c r="BQ95" s="379"/>
      <c r="BR95" s="379"/>
      <c r="BS95" s="379"/>
      <c r="BT95" s="379"/>
      <c r="BU95" s="379"/>
      <c r="BV95" s="379"/>
      <c r="BW95" s="379"/>
      <c r="BX95" s="379"/>
      <c r="BY95" s="379"/>
      <c r="BZ95" s="379"/>
      <c r="CA95" s="379"/>
      <c r="CB95" s="379"/>
      <c r="CC95" s="379"/>
      <c r="CD95" s="379"/>
      <c r="CE95" s="379"/>
      <c r="CF95" s="379"/>
      <c r="CG95" s="379"/>
      <c r="CH95" s="379"/>
      <c r="CI95" s="379"/>
      <c r="CJ95" s="379"/>
      <c r="CK95" s="379"/>
      <c r="CL95" s="379"/>
      <c r="CM95" s="379"/>
      <c r="CN95" s="379"/>
      <c r="CO95" s="379"/>
      <c r="CP95" s="379"/>
      <c r="CQ95" s="379"/>
      <c r="CR95" s="379"/>
      <c r="CS95" s="379"/>
      <c r="CT95" s="379"/>
      <c r="CU95" s="379"/>
      <c r="CV95" s="379"/>
      <c r="CW95" s="379"/>
      <c r="CX95" s="379"/>
      <c r="CY95" s="379"/>
      <c r="CZ95" s="379"/>
      <c r="DA95" s="379"/>
      <c r="DB95" s="379"/>
      <c r="DC95" s="379"/>
      <c r="DD95" s="379"/>
      <c r="DE95" s="379"/>
      <c r="DF95" s="379"/>
      <c r="DG95" s="379"/>
      <c r="DH95" s="379"/>
      <c r="DI95" s="379"/>
      <c r="DJ95" s="379"/>
      <c r="DK95" s="379"/>
      <c r="DL95" s="379"/>
      <c r="DM95" s="379"/>
      <c r="DN95" s="379"/>
      <c r="DO95" s="379"/>
      <c r="DP95" s="379"/>
      <c r="DQ95" s="379"/>
      <c r="DR95" s="379"/>
      <c r="DS95" s="379"/>
    </row>
    <row r="96" spans="1:123" s="20" customFormat="1" x14ac:dyDescent="0.2">
      <c r="A96" s="373"/>
      <c r="B96" s="373"/>
      <c r="C96" s="373"/>
      <c r="D96" s="373"/>
      <c r="E96" s="373"/>
      <c r="F96" s="373"/>
      <c r="G96" s="373"/>
      <c r="H96" s="373"/>
      <c r="I96" s="383" t="s">
        <v>193</v>
      </c>
      <c r="J96" s="383"/>
      <c r="K96" s="383"/>
      <c r="L96" s="383"/>
      <c r="M96" s="383"/>
      <c r="N96" s="383"/>
      <c r="O96" s="383"/>
      <c r="P96" s="383"/>
      <c r="Q96" s="383"/>
      <c r="R96" s="383"/>
      <c r="S96" s="383"/>
      <c r="T96" s="383"/>
      <c r="U96" s="383"/>
      <c r="V96" s="383"/>
      <c r="W96" s="383"/>
      <c r="X96" s="383"/>
      <c r="Y96" s="383"/>
      <c r="Z96" s="383"/>
      <c r="AA96" s="383"/>
      <c r="AB96" s="383"/>
      <c r="AC96" s="383"/>
      <c r="AD96" s="383"/>
      <c r="AE96" s="383"/>
      <c r="AF96" s="383"/>
      <c r="AG96" s="383"/>
      <c r="AH96" s="383"/>
      <c r="AI96" s="383"/>
      <c r="AJ96" s="383"/>
      <c r="AK96" s="383"/>
      <c r="AL96" s="383"/>
      <c r="AM96" s="383"/>
      <c r="AN96" s="383"/>
      <c r="AO96" s="383"/>
      <c r="AP96" s="373" t="s">
        <v>60</v>
      </c>
      <c r="AQ96" s="373"/>
      <c r="AR96" s="373"/>
      <c r="AS96" s="373"/>
      <c r="AT96" s="373"/>
      <c r="AU96" s="373"/>
      <c r="AV96" s="373"/>
      <c r="AW96" s="373"/>
      <c r="AX96" s="373"/>
      <c r="AY96" s="373"/>
      <c r="AZ96" s="373"/>
      <c r="BA96" s="373"/>
      <c r="BB96" s="373"/>
      <c r="BC96" s="373"/>
      <c r="BD96" s="373"/>
      <c r="BE96" s="373"/>
      <c r="BF96" s="379"/>
      <c r="BG96" s="379"/>
      <c r="BH96" s="379"/>
      <c r="BI96" s="379"/>
      <c r="BJ96" s="379"/>
      <c r="BK96" s="379"/>
      <c r="BL96" s="379"/>
      <c r="BM96" s="379"/>
      <c r="BN96" s="379"/>
      <c r="BO96" s="379"/>
      <c r="BP96" s="379"/>
      <c r="BQ96" s="379"/>
      <c r="BR96" s="379"/>
      <c r="BS96" s="379"/>
      <c r="BT96" s="379"/>
      <c r="BU96" s="379"/>
      <c r="BV96" s="379"/>
      <c r="BW96" s="379"/>
      <c r="BX96" s="379"/>
      <c r="BY96" s="379"/>
      <c r="BZ96" s="379"/>
      <c r="CA96" s="379"/>
      <c r="CB96" s="379"/>
      <c r="CC96" s="379"/>
      <c r="CD96" s="379"/>
      <c r="CE96" s="379"/>
      <c r="CF96" s="379"/>
      <c r="CG96" s="379"/>
      <c r="CH96" s="379"/>
      <c r="CI96" s="379"/>
      <c r="CJ96" s="379"/>
      <c r="CK96" s="379"/>
      <c r="CL96" s="379"/>
      <c r="CM96" s="379"/>
      <c r="CN96" s="379"/>
      <c r="CO96" s="379"/>
      <c r="CP96" s="379"/>
      <c r="CQ96" s="379"/>
      <c r="CR96" s="379"/>
      <c r="CS96" s="379"/>
      <c r="CT96" s="379"/>
      <c r="CU96" s="379"/>
      <c r="CV96" s="379"/>
      <c r="CW96" s="379"/>
      <c r="CX96" s="379"/>
      <c r="CY96" s="379"/>
      <c r="CZ96" s="379"/>
      <c r="DA96" s="379"/>
      <c r="DB96" s="379"/>
      <c r="DC96" s="379"/>
      <c r="DD96" s="379"/>
      <c r="DE96" s="379"/>
      <c r="DF96" s="379"/>
      <c r="DG96" s="379"/>
      <c r="DH96" s="379"/>
      <c r="DI96" s="379"/>
      <c r="DJ96" s="379"/>
      <c r="DK96" s="379"/>
      <c r="DL96" s="379"/>
      <c r="DM96" s="379"/>
      <c r="DN96" s="379"/>
      <c r="DO96" s="379"/>
      <c r="DP96" s="379"/>
      <c r="DQ96" s="379"/>
      <c r="DR96" s="379"/>
      <c r="DS96" s="379"/>
    </row>
    <row r="97" spans="1:123" s="20" customFormat="1" x14ac:dyDescent="0.2">
      <c r="A97" s="373"/>
      <c r="B97" s="373"/>
      <c r="C97" s="373"/>
      <c r="D97" s="373"/>
      <c r="E97" s="373"/>
      <c r="F97" s="373"/>
      <c r="G97" s="373"/>
      <c r="H97" s="373"/>
      <c r="I97" s="383" t="s">
        <v>194</v>
      </c>
      <c r="J97" s="383"/>
      <c r="K97" s="383"/>
      <c r="L97" s="383"/>
      <c r="M97" s="383"/>
      <c r="N97" s="383"/>
      <c r="O97" s="383"/>
      <c r="P97" s="383"/>
      <c r="Q97" s="383"/>
      <c r="R97" s="383"/>
      <c r="S97" s="383"/>
      <c r="T97" s="383"/>
      <c r="U97" s="383"/>
      <c r="V97" s="383"/>
      <c r="W97" s="383"/>
      <c r="X97" s="383"/>
      <c r="Y97" s="383"/>
      <c r="Z97" s="383"/>
      <c r="AA97" s="383"/>
      <c r="AB97" s="383"/>
      <c r="AC97" s="383"/>
      <c r="AD97" s="383"/>
      <c r="AE97" s="383"/>
      <c r="AF97" s="383"/>
      <c r="AG97" s="383"/>
      <c r="AH97" s="383"/>
      <c r="AI97" s="383"/>
      <c r="AJ97" s="383"/>
      <c r="AK97" s="383"/>
      <c r="AL97" s="383"/>
      <c r="AM97" s="383"/>
      <c r="AN97" s="383"/>
      <c r="AO97" s="383"/>
      <c r="AP97" s="373" t="s">
        <v>60</v>
      </c>
      <c r="AQ97" s="373"/>
      <c r="AR97" s="373"/>
      <c r="AS97" s="373"/>
      <c r="AT97" s="373"/>
      <c r="AU97" s="373"/>
      <c r="AV97" s="373"/>
      <c r="AW97" s="373"/>
      <c r="AX97" s="373"/>
      <c r="AY97" s="373"/>
      <c r="AZ97" s="373"/>
      <c r="BA97" s="373"/>
      <c r="BB97" s="373"/>
      <c r="BC97" s="373"/>
      <c r="BD97" s="373"/>
      <c r="BE97" s="373"/>
      <c r="BF97" s="379"/>
      <c r="BG97" s="379"/>
      <c r="BH97" s="379"/>
      <c r="BI97" s="379"/>
      <c r="BJ97" s="379"/>
      <c r="BK97" s="379"/>
      <c r="BL97" s="379"/>
      <c r="BM97" s="379"/>
      <c r="BN97" s="379"/>
      <c r="BO97" s="379"/>
      <c r="BP97" s="379"/>
      <c r="BQ97" s="379"/>
      <c r="BR97" s="379"/>
      <c r="BS97" s="379"/>
      <c r="BT97" s="379"/>
      <c r="BU97" s="379"/>
      <c r="BV97" s="379"/>
      <c r="BW97" s="379"/>
      <c r="BX97" s="379"/>
      <c r="BY97" s="379"/>
      <c r="BZ97" s="379"/>
      <c r="CA97" s="379"/>
      <c r="CB97" s="379"/>
      <c r="CC97" s="379"/>
      <c r="CD97" s="379"/>
      <c r="CE97" s="379"/>
      <c r="CF97" s="379"/>
      <c r="CG97" s="379"/>
      <c r="CH97" s="379"/>
      <c r="CI97" s="379"/>
      <c r="CJ97" s="379"/>
      <c r="CK97" s="379"/>
      <c r="CL97" s="379"/>
      <c r="CM97" s="379"/>
      <c r="CN97" s="379"/>
      <c r="CO97" s="379"/>
      <c r="CP97" s="379"/>
      <c r="CQ97" s="379"/>
      <c r="CR97" s="379"/>
      <c r="CS97" s="379"/>
      <c r="CT97" s="379"/>
      <c r="CU97" s="379"/>
      <c r="CV97" s="379"/>
      <c r="CW97" s="379"/>
      <c r="CX97" s="379"/>
      <c r="CY97" s="379"/>
      <c r="CZ97" s="379"/>
      <c r="DA97" s="379"/>
      <c r="DB97" s="379"/>
      <c r="DC97" s="379"/>
      <c r="DD97" s="379"/>
      <c r="DE97" s="379"/>
      <c r="DF97" s="379"/>
      <c r="DG97" s="379"/>
      <c r="DH97" s="379"/>
      <c r="DI97" s="379"/>
      <c r="DJ97" s="379"/>
      <c r="DK97" s="379"/>
      <c r="DL97" s="379"/>
      <c r="DM97" s="379"/>
      <c r="DN97" s="379"/>
      <c r="DO97" s="379"/>
      <c r="DP97" s="379"/>
      <c r="DQ97" s="379"/>
      <c r="DR97" s="379"/>
      <c r="DS97" s="379"/>
    </row>
    <row r="98" spans="1:123" s="20" customFormat="1" x14ac:dyDescent="0.2">
      <c r="A98" s="373"/>
      <c r="B98" s="373"/>
      <c r="C98" s="373"/>
      <c r="D98" s="373"/>
      <c r="E98" s="373"/>
      <c r="F98" s="373"/>
      <c r="G98" s="373"/>
      <c r="H98" s="373"/>
      <c r="I98" s="383" t="s">
        <v>238</v>
      </c>
      <c r="J98" s="383"/>
      <c r="K98" s="383"/>
      <c r="L98" s="383"/>
      <c r="M98" s="383"/>
      <c r="N98" s="383"/>
      <c r="O98" s="383"/>
      <c r="P98" s="383"/>
      <c r="Q98" s="383"/>
      <c r="R98" s="383"/>
      <c r="S98" s="383"/>
      <c r="T98" s="383"/>
      <c r="U98" s="383"/>
      <c r="V98" s="383"/>
      <c r="W98" s="383"/>
      <c r="X98" s="383"/>
      <c r="Y98" s="383"/>
      <c r="Z98" s="383"/>
      <c r="AA98" s="383"/>
      <c r="AB98" s="383"/>
      <c r="AC98" s="383"/>
      <c r="AD98" s="383"/>
      <c r="AE98" s="383"/>
      <c r="AF98" s="383"/>
      <c r="AG98" s="383"/>
      <c r="AH98" s="383"/>
      <c r="AI98" s="383"/>
      <c r="AJ98" s="383"/>
      <c r="AK98" s="383"/>
      <c r="AL98" s="383"/>
      <c r="AM98" s="383"/>
      <c r="AN98" s="383"/>
      <c r="AO98" s="383"/>
      <c r="AP98" s="373" t="s">
        <v>60</v>
      </c>
      <c r="AQ98" s="373"/>
      <c r="AR98" s="373"/>
      <c r="AS98" s="373"/>
      <c r="AT98" s="373"/>
      <c r="AU98" s="373"/>
      <c r="AV98" s="373"/>
      <c r="AW98" s="373"/>
      <c r="AX98" s="373"/>
      <c r="AY98" s="373"/>
      <c r="AZ98" s="373"/>
      <c r="BA98" s="373"/>
      <c r="BB98" s="373"/>
      <c r="BC98" s="373"/>
      <c r="BD98" s="373"/>
      <c r="BE98" s="373"/>
      <c r="BF98" s="379"/>
      <c r="BG98" s="379"/>
      <c r="BH98" s="379"/>
      <c r="BI98" s="379"/>
      <c r="BJ98" s="379"/>
      <c r="BK98" s="379"/>
      <c r="BL98" s="379"/>
      <c r="BM98" s="379"/>
      <c r="BN98" s="379"/>
      <c r="BO98" s="379"/>
      <c r="BP98" s="379"/>
      <c r="BQ98" s="379"/>
      <c r="BR98" s="379"/>
      <c r="BS98" s="379"/>
      <c r="BT98" s="379"/>
      <c r="BU98" s="379"/>
      <c r="BV98" s="379"/>
      <c r="BW98" s="379"/>
      <c r="BX98" s="379"/>
      <c r="BY98" s="379"/>
      <c r="BZ98" s="379"/>
      <c r="CA98" s="379"/>
      <c r="CB98" s="379"/>
      <c r="CC98" s="379"/>
      <c r="CD98" s="379"/>
      <c r="CE98" s="379"/>
      <c r="CF98" s="379"/>
      <c r="CG98" s="379"/>
      <c r="CH98" s="379"/>
      <c r="CI98" s="379"/>
      <c r="CJ98" s="379"/>
      <c r="CK98" s="379"/>
      <c r="CL98" s="379"/>
      <c r="CM98" s="379"/>
      <c r="CN98" s="379"/>
      <c r="CO98" s="379"/>
      <c r="CP98" s="379"/>
      <c r="CQ98" s="379"/>
      <c r="CR98" s="379"/>
      <c r="CS98" s="379"/>
      <c r="CT98" s="379"/>
      <c r="CU98" s="379"/>
      <c r="CV98" s="379"/>
      <c r="CW98" s="379"/>
      <c r="CX98" s="379"/>
      <c r="CY98" s="379"/>
      <c r="CZ98" s="379"/>
      <c r="DA98" s="379"/>
      <c r="DB98" s="379"/>
      <c r="DC98" s="379"/>
      <c r="DD98" s="379"/>
      <c r="DE98" s="379"/>
      <c r="DF98" s="379"/>
      <c r="DG98" s="379"/>
      <c r="DH98" s="379"/>
      <c r="DI98" s="379"/>
      <c r="DJ98" s="379"/>
      <c r="DK98" s="379"/>
      <c r="DL98" s="379"/>
      <c r="DM98" s="379"/>
      <c r="DN98" s="379"/>
      <c r="DO98" s="379"/>
      <c r="DP98" s="379"/>
      <c r="DQ98" s="379"/>
      <c r="DR98" s="379"/>
      <c r="DS98" s="379"/>
    </row>
    <row r="99" spans="1:123" s="20" customFormat="1" x14ac:dyDescent="0.2">
      <c r="A99" s="373"/>
      <c r="B99" s="373"/>
      <c r="C99" s="373"/>
      <c r="D99" s="373"/>
      <c r="E99" s="373"/>
      <c r="F99" s="373"/>
      <c r="G99" s="373"/>
      <c r="H99" s="373"/>
      <c r="I99" s="383" t="s">
        <v>193</v>
      </c>
      <c r="J99" s="383"/>
      <c r="K99" s="383"/>
      <c r="L99" s="383"/>
      <c r="M99" s="383"/>
      <c r="N99" s="383"/>
      <c r="O99" s="383"/>
      <c r="P99" s="383"/>
      <c r="Q99" s="383"/>
      <c r="R99" s="383"/>
      <c r="S99" s="383"/>
      <c r="T99" s="383"/>
      <c r="U99" s="383"/>
      <c r="V99" s="383"/>
      <c r="W99" s="383"/>
      <c r="X99" s="383"/>
      <c r="Y99" s="383"/>
      <c r="Z99" s="383"/>
      <c r="AA99" s="383"/>
      <c r="AB99" s="383"/>
      <c r="AC99" s="383"/>
      <c r="AD99" s="383"/>
      <c r="AE99" s="383"/>
      <c r="AF99" s="383"/>
      <c r="AG99" s="383"/>
      <c r="AH99" s="383"/>
      <c r="AI99" s="383"/>
      <c r="AJ99" s="383"/>
      <c r="AK99" s="383"/>
      <c r="AL99" s="383"/>
      <c r="AM99" s="383"/>
      <c r="AN99" s="383"/>
      <c r="AO99" s="383"/>
      <c r="AP99" s="373" t="s">
        <v>60</v>
      </c>
      <c r="AQ99" s="373"/>
      <c r="AR99" s="373"/>
      <c r="AS99" s="373"/>
      <c r="AT99" s="373"/>
      <c r="AU99" s="373"/>
      <c r="AV99" s="373"/>
      <c r="AW99" s="373"/>
      <c r="AX99" s="373"/>
      <c r="AY99" s="373"/>
      <c r="AZ99" s="373"/>
      <c r="BA99" s="373"/>
      <c r="BB99" s="373"/>
      <c r="BC99" s="373"/>
      <c r="BD99" s="373"/>
      <c r="BE99" s="373"/>
      <c r="BF99" s="379"/>
      <c r="BG99" s="379"/>
      <c r="BH99" s="379"/>
      <c r="BI99" s="379"/>
      <c r="BJ99" s="379"/>
      <c r="BK99" s="379"/>
      <c r="BL99" s="379"/>
      <c r="BM99" s="379"/>
      <c r="BN99" s="379"/>
      <c r="BO99" s="379"/>
      <c r="BP99" s="379"/>
      <c r="BQ99" s="379"/>
      <c r="BR99" s="379"/>
      <c r="BS99" s="379"/>
      <c r="BT99" s="379"/>
      <c r="BU99" s="379"/>
      <c r="BV99" s="379"/>
      <c r="BW99" s="379"/>
      <c r="BX99" s="379"/>
      <c r="BY99" s="379"/>
      <c r="BZ99" s="379"/>
      <c r="CA99" s="379"/>
      <c r="CB99" s="379"/>
      <c r="CC99" s="379"/>
      <c r="CD99" s="379"/>
      <c r="CE99" s="379"/>
      <c r="CF99" s="379"/>
      <c r="CG99" s="379"/>
      <c r="CH99" s="379"/>
      <c r="CI99" s="379"/>
      <c r="CJ99" s="379"/>
      <c r="CK99" s="379"/>
      <c r="CL99" s="379"/>
      <c r="CM99" s="379"/>
      <c r="CN99" s="379"/>
      <c r="CO99" s="379"/>
      <c r="CP99" s="379"/>
      <c r="CQ99" s="379"/>
      <c r="CR99" s="379"/>
      <c r="CS99" s="379"/>
      <c r="CT99" s="379"/>
      <c r="CU99" s="379"/>
      <c r="CV99" s="379"/>
      <c r="CW99" s="379"/>
      <c r="CX99" s="379"/>
      <c r="CY99" s="379"/>
      <c r="CZ99" s="379"/>
      <c r="DA99" s="379"/>
      <c r="DB99" s="379"/>
      <c r="DC99" s="379"/>
      <c r="DD99" s="379"/>
      <c r="DE99" s="379"/>
      <c r="DF99" s="379"/>
      <c r="DG99" s="379"/>
      <c r="DH99" s="379"/>
      <c r="DI99" s="379"/>
      <c r="DJ99" s="379"/>
      <c r="DK99" s="379"/>
      <c r="DL99" s="379"/>
      <c r="DM99" s="379"/>
      <c r="DN99" s="379"/>
      <c r="DO99" s="379"/>
      <c r="DP99" s="379"/>
      <c r="DQ99" s="379"/>
      <c r="DR99" s="379"/>
      <c r="DS99" s="379"/>
    </row>
    <row r="100" spans="1:123" s="20" customFormat="1" x14ac:dyDescent="0.2">
      <c r="A100" s="373"/>
      <c r="B100" s="373"/>
      <c r="C100" s="373"/>
      <c r="D100" s="373"/>
      <c r="E100" s="373"/>
      <c r="F100" s="373"/>
      <c r="G100" s="373"/>
      <c r="H100" s="373"/>
      <c r="I100" s="383" t="s">
        <v>194</v>
      </c>
      <c r="J100" s="383"/>
      <c r="K100" s="383"/>
      <c r="L100" s="383"/>
      <c r="M100" s="383"/>
      <c r="N100" s="383"/>
      <c r="O100" s="383"/>
      <c r="P100" s="383"/>
      <c r="Q100" s="383"/>
      <c r="R100" s="383"/>
      <c r="S100" s="383"/>
      <c r="T100" s="383"/>
      <c r="U100" s="383"/>
      <c r="V100" s="383"/>
      <c r="W100" s="383"/>
      <c r="X100" s="383"/>
      <c r="Y100" s="383"/>
      <c r="Z100" s="383"/>
      <c r="AA100" s="383"/>
      <c r="AB100" s="383"/>
      <c r="AC100" s="383"/>
      <c r="AD100" s="383"/>
      <c r="AE100" s="383"/>
      <c r="AF100" s="383"/>
      <c r="AG100" s="383"/>
      <c r="AH100" s="383"/>
      <c r="AI100" s="383"/>
      <c r="AJ100" s="383"/>
      <c r="AK100" s="383"/>
      <c r="AL100" s="383"/>
      <c r="AM100" s="383"/>
      <c r="AN100" s="383"/>
      <c r="AO100" s="383"/>
      <c r="AP100" s="373" t="s">
        <v>60</v>
      </c>
      <c r="AQ100" s="373"/>
      <c r="AR100" s="373"/>
      <c r="AS100" s="373"/>
      <c r="AT100" s="373"/>
      <c r="AU100" s="373"/>
      <c r="AV100" s="373"/>
      <c r="AW100" s="373"/>
      <c r="AX100" s="373"/>
      <c r="AY100" s="373"/>
      <c r="AZ100" s="373"/>
      <c r="BA100" s="373"/>
      <c r="BB100" s="373"/>
      <c r="BC100" s="373"/>
      <c r="BD100" s="373"/>
      <c r="BE100" s="373"/>
      <c r="BF100" s="379"/>
      <c r="BG100" s="379"/>
      <c r="BH100" s="379"/>
      <c r="BI100" s="379"/>
      <c r="BJ100" s="379"/>
      <c r="BK100" s="379"/>
      <c r="BL100" s="379"/>
      <c r="BM100" s="379"/>
      <c r="BN100" s="379"/>
      <c r="BO100" s="379"/>
      <c r="BP100" s="379"/>
      <c r="BQ100" s="379"/>
      <c r="BR100" s="379"/>
      <c r="BS100" s="379"/>
      <c r="BT100" s="379"/>
      <c r="BU100" s="379"/>
      <c r="BV100" s="379"/>
      <c r="BW100" s="379"/>
      <c r="BX100" s="379"/>
      <c r="BY100" s="379"/>
      <c r="BZ100" s="379"/>
      <c r="CA100" s="379"/>
      <c r="CB100" s="379"/>
      <c r="CC100" s="379"/>
      <c r="CD100" s="379"/>
      <c r="CE100" s="379"/>
      <c r="CF100" s="379"/>
      <c r="CG100" s="379"/>
      <c r="CH100" s="379"/>
      <c r="CI100" s="379"/>
      <c r="CJ100" s="379"/>
      <c r="CK100" s="379"/>
      <c r="CL100" s="379"/>
      <c r="CM100" s="379"/>
      <c r="CN100" s="379"/>
      <c r="CO100" s="379"/>
      <c r="CP100" s="379"/>
      <c r="CQ100" s="379"/>
      <c r="CR100" s="379"/>
      <c r="CS100" s="379"/>
      <c r="CT100" s="379"/>
      <c r="CU100" s="379"/>
      <c r="CV100" s="379"/>
      <c r="CW100" s="379"/>
      <c r="CX100" s="379"/>
      <c r="CY100" s="379"/>
      <c r="CZ100" s="379"/>
      <c r="DA100" s="379"/>
      <c r="DB100" s="379"/>
      <c r="DC100" s="379"/>
      <c r="DD100" s="379"/>
      <c r="DE100" s="379"/>
      <c r="DF100" s="379"/>
      <c r="DG100" s="379"/>
      <c r="DH100" s="379"/>
      <c r="DI100" s="379"/>
      <c r="DJ100" s="379"/>
      <c r="DK100" s="379"/>
      <c r="DL100" s="379"/>
      <c r="DM100" s="379"/>
      <c r="DN100" s="379"/>
      <c r="DO100" s="379"/>
      <c r="DP100" s="379"/>
      <c r="DQ100" s="379"/>
      <c r="DR100" s="379"/>
      <c r="DS100" s="379"/>
    </row>
    <row r="101" spans="1:123" s="20" customFormat="1" x14ac:dyDescent="0.2">
      <c r="A101" s="373" t="s">
        <v>31</v>
      </c>
      <c r="B101" s="373"/>
      <c r="C101" s="373"/>
      <c r="D101" s="373"/>
      <c r="E101" s="373"/>
      <c r="F101" s="373"/>
      <c r="G101" s="373"/>
      <c r="H101" s="373"/>
      <c r="I101" s="383" t="s">
        <v>239</v>
      </c>
      <c r="J101" s="383"/>
      <c r="K101" s="383"/>
      <c r="L101" s="383"/>
      <c r="M101" s="383"/>
      <c r="N101" s="383"/>
      <c r="O101" s="383"/>
      <c r="P101" s="383"/>
      <c r="Q101" s="383"/>
      <c r="R101" s="383"/>
      <c r="S101" s="383"/>
      <c r="T101" s="383"/>
      <c r="U101" s="383"/>
      <c r="V101" s="383"/>
      <c r="W101" s="383"/>
      <c r="X101" s="383"/>
      <c r="Y101" s="383"/>
      <c r="Z101" s="383"/>
      <c r="AA101" s="383"/>
      <c r="AB101" s="383"/>
      <c r="AC101" s="383"/>
      <c r="AD101" s="383"/>
      <c r="AE101" s="383"/>
      <c r="AF101" s="383"/>
      <c r="AG101" s="383"/>
      <c r="AH101" s="383"/>
      <c r="AI101" s="383"/>
      <c r="AJ101" s="383"/>
      <c r="AK101" s="383"/>
      <c r="AL101" s="383"/>
      <c r="AM101" s="383"/>
      <c r="AN101" s="383"/>
      <c r="AO101" s="383"/>
      <c r="AP101" s="373" t="s">
        <v>60</v>
      </c>
      <c r="AQ101" s="373"/>
      <c r="AR101" s="373"/>
      <c r="AS101" s="373"/>
      <c r="AT101" s="373"/>
      <c r="AU101" s="373"/>
      <c r="AV101" s="373"/>
      <c r="AW101" s="373"/>
      <c r="AX101" s="373"/>
      <c r="AY101" s="373"/>
      <c r="AZ101" s="373"/>
      <c r="BA101" s="373"/>
      <c r="BB101" s="373"/>
      <c r="BC101" s="373"/>
      <c r="BD101" s="373"/>
      <c r="BE101" s="373"/>
      <c r="BF101" s="379"/>
      <c r="BG101" s="379"/>
      <c r="BH101" s="379"/>
      <c r="BI101" s="379"/>
      <c r="BJ101" s="379"/>
      <c r="BK101" s="379"/>
      <c r="BL101" s="379"/>
      <c r="BM101" s="379"/>
      <c r="BN101" s="379"/>
      <c r="BO101" s="379"/>
      <c r="BP101" s="379"/>
      <c r="BQ101" s="379"/>
      <c r="BR101" s="379"/>
      <c r="BS101" s="379"/>
      <c r="BT101" s="379"/>
      <c r="BU101" s="379"/>
      <c r="BV101" s="379"/>
      <c r="BW101" s="379"/>
      <c r="BX101" s="379"/>
      <c r="BY101" s="379"/>
      <c r="BZ101" s="379"/>
      <c r="CA101" s="379"/>
      <c r="CB101" s="379"/>
      <c r="CC101" s="379"/>
      <c r="CD101" s="379"/>
      <c r="CE101" s="379"/>
      <c r="CF101" s="379"/>
      <c r="CG101" s="379"/>
      <c r="CH101" s="379"/>
      <c r="CI101" s="379"/>
      <c r="CJ101" s="379"/>
      <c r="CK101" s="379"/>
      <c r="CL101" s="379"/>
      <c r="CM101" s="379"/>
      <c r="CN101" s="379"/>
      <c r="CO101" s="379"/>
      <c r="CP101" s="379"/>
      <c r="CQ101" s="379"/>
      <c r="CR101" s="379"/>
      <c r="CS101" s="379"/>
      <c r="CT101" s="379"/>
      <c r="CU101" s="379"/>
      <c r="CV101" s="379"/>
      <c r="CW101" s="379"/>
      <c r="CX101" s="379"/>
      <c r="CY101" s="379"/>
      <c r="CZ101" s="379"/>
      <c r="DA101" s="379"/>
      <c r="DB101" s="379"/>
      <c r="DC101" s="379"/>
      <c r="DD101" s="379"/>
      <c r="DE101" s="379"/>
      <c r="DF101" s="379"/>
      <c r="DG101" s="379"/>
      <c r="DH101" s="379"/>
      <c r="DI101" s="379"/>
      <c r="DJ101" s="379"/>
      <c r="DK101" s="379"/>
      <c r="DL101" s="379"/>
      <c r="DM101" s="379"/>
      <c r="DN101" s="379"/>
      <c r="DO101" s="379"/>
      <c r="DP101" s="379"/>
      <c r="DQ101" s="379"/>
      <c r="DR101" s="379"/>
      <c r="DS101" s="379"/>
    </row>
    <row r="102" spans="1:123" s="20" customFormat="1" x14ac:dyDescent="0.2">
      <c r="A102" s="373"/>
      <c r="B102" s="373"/>
      <c r="C102" s="373"/>
      <c r="D102" s="373"/>
      <c r="E102" s="373"/>
      <c r="F102" s="373"/>
      <c r="G102" s="373"/>
      <c r="H102" s="373"/>
      <c r="I102" s="383" t="s">
        <v>240</v>
      </c>
      <c r="J102" s="383"/>
      <c r="K102" s="383"/>
      <c r="L102" s="383"/>
      <c r="M102" s="383"/>
      <c r="N102" s="383"/>
      <c r="O102" s="383"/>
      <c r="P102" s="383"/>
      <c r="Q102" s="383"/>
      <c r="R102" s="383"/>
      <c r="S102" s="383"/>
      <c r="T102" s="383"/>
      <c r="U102" s="383"/>
      <c r="V102" s="383"/>
      <c r="W102" s="383"/>
      <c r="X102" s="383"/>
      <c r="Y102" s="383"/>
      <c r="Z102" s="383"/>
      <c r="AA102" s="383"/>
      <c r="AB102" s="383"/>
      <c r="AC102" s="383"/>
      <c r="AD102" s="383"/>
      <c r="AE102" s="383"/>
      <c r="AF102" s="383"/>
      <c r="AG102" s="383"/>
      <c r="AH102" s="383"/>
      <c r="AI102" s="383"/>
      <c r="AJ102" s="383"/>
      <c r="AK102" s="383"/>
      <c r="AL102" s="383"/>
      <c r="AM102" s="383"/>
      <c r="AN102" s="383"/>
      <c r="AO102" s="383"/>
      <c r="AP102" s="373"/>
      <c r="AQ102" s="373"/>
      <c r="AR102" s="373"/>
      <c r="AS102" s="373"/>
      <c r="AT102" s="373"/>
      <c r="AU102" s="373"/>
      <c r="AV102" s="373"/>
      <c r="AW102" s="373"/>
      <c r="AX102" s="373"/>
      <c r="AY102" s="373"/>
      <c r="AZ102" s="373"/>
      <c r="BA102" s="373"/>
      <c r="BB102" s="373"/>
      <c r="BC102" s="373"/>
      <c r="BD102" s="373"/>
      <c r="BE102" s="373"/>
      <c r="BF102" s="379"/>
      <c r="BG102" s="379"/>
      <c r="BH102" s="379"/>
      <c r="BI102" s="379"/>
      <c r="BJ102" s="379"/>
      <c r="BK102" s="379"/>
      <c r="BL102" s="379"/>
      <c r="BM102" s="379"/>
      <c r="BN102" s="379"/>
      <c r="BO102" s="379"/>
      <c r="BP102" s="379"/>
      <c r="BQ102" s="379"/>
      <c r="BR102" s="379"/>
      <c r="BS102" s="379"/>
      <c r="BT102" s="379"/>
      <c r="BU102" s="379"/>
      <c r="BV102" s="379"/>
      <c r="BW102" s="379"/>
      <c r="BX102" s="379"/>
      <c r="BY102" s="379"/>
      <c r="BZ102" s="379"/>
      <c r="CA102" s="379"/>
      <c r="CB102" s="379"/>
      <c r="CC102" s="379"/>
      <c r="CD102" s="379"/>
      <c r="CE102" s="379"/>
      <c r="CF102" s="379"/>
      <c r="CG102" s="379"/>
      <c r="CH102" s="379"/>
      <c r="CI102" s="379"/>
      <c r="CJ102" s="379"/>
      <c r="CK102" s="379"/>
      <c r="CL102" s="379"/>
      <c r="CM102" s="379"/>
      <c r="CN102" s="379"/>
      <c r="CO102" s="379"/>
      <c r="CP102" s="379"/>
      <c r="CQ102" s="379"/>
      <c r="CR102" s="379"/>
      <c r="CS102" s="379"/>
      <c r="CT102" s="379"/>
      <c r="CU102" s="379"/>
      <c r="CV102" s="379"/>
      <c r="CW102" s="379"/>
      <c r="CX102" s="379"/>
      <c r="CY102" s="379"/>
      <c r="CZ102" s="379"/>
      <c r="DA102" s="379"/>
      <c r="DB102" s="379"/>
      <c r="DC102" s="379"/>
      <c r="DD102" s="379"/>
      <c r="DE102" s="379"/>
      <c r="DF102" s="379"/>
      <c r="DG102" s="379"/>
      <c r="DH102" s="379"/>
      <c r="DI102" s="379"/>
      <c r="DJ102" s="379"/>
      <c r="DK102" s="379"/>
      <c r="DL102" s="379"/>
      <c r="DM102" s="379"/>
      <c r="DN102" s="379"/>
      <c r="DO102" s="379"/>
      <c r="DP102" s="379"/>
      <c r="DQ102" s="379"/>
      <c r="DR102" s="379"/>
      <c r="DS102" s="379"/>
    </row>
    <row r="103" spans="1:123" s="20" customFormat="1" x14ac:dyDescent="0.2">
      <c r="A103" s="373"/>
      <c r="B103" s="373"/>
      <c r="C103" s="373"/>
      <c r="D103" s="373"/>
      <c r="E103" s="373"/>
      <c r="F103" s="373"/>
      <c r="G103" s="373"/>
      <c r="H103" s="373"/>
      <c r="I103" s="383" t="s">
        <v>241</v>
      </c>
      <c r="J103" s="383"/>
      <c r="K103" s="383"/>
      <c r="L103" s="383"/>
      <c r="M103" s="383"/>
      <c r="N103" s="383"/>
      <c r="O103" s="383"/>
      <c r="P103" s="383"/>
      <c r="Q103" s="383"/>
      <c r="R103" s="383"/>
      <c r="S103" s="383"/>
      <c r="T103" s="383"/>
      <c r="U103" s="383"/>
      <c r="V103" s="383"/>
      <c r="W103" s="383"/>
      <c r="X103" s="383"/>
      <c r="Y103" s="383"/>
      <c r="Z103" s="383"/>
      <c r="AA103" s="383"/>
      <c r="AB103" s="383"/>
      <c r="AC103" s="383"/>
      <c r="AD103" s="383"/>
      <c r="AE103" s="383"/>
      <c r="AF103" s="383"/>
      <c r="AG103" s="383"/>
      <c r="AH103" s="383"/>
      <c r="AI103" s="383"/>
      <c r="AJ103" s="383"/>
      <c r="AK103" s="383"/>
      <c r="AL103" s="383"/>
      <c r="AM103" s="383"/>
      <c r="AN103" s="383"/>
      <c r="AO103" s="383"/>
      <c r="AP103" s="373"/>
      <c r="AQ103" s="373"/>
      <c r="AR103" s="373"/>
      <c r="AS103" s="373"/>
      <c r="AT103" s="373"/>
      <c r="AU103" s="373"/>
      <c r="AV103" s="373"/>
      <c r="AW103" s="373"/>
      <c r="AX103" s="373"/>
      <c r="AY103" s="373"/>
      <c r="AZ103" s="373"/>
      <c r="BA103" s="373"/>
      <c r="BB103" s="373"/>
      <c r="BC103" s="373"/>
      <c r="BD103" s="373"/>
      <c r="BE103" s="373"/>
      <c r="BF103" s="379"/>
      <c r="BG103" s="379"/>
      <c r="BH103" s="379"/>
      <c r="BI103" s="379"/>
      <c r="BJ103" s="379"/>
      <c r="BK103" s="379"/>
      <c r="BL103" s="379"/>
      <c r="BM103" s="379"/>
      <c r="BN103" s="379"/>
      <c r="BO103" s="379"/>
      <c r="BP103" s="379"/>
      <c r="BQ103" s="379"/>
      <c r="BR103" s="379"/>
      <c r="BS103" s="379"/>
      <c r="BT103" s="379"/>
      <c r="BU103" s="379"/>
      <c r="BV103" s="379"/>
      <c r="BW103" s="379"/>
      <c r="BX103" s="379"/>
      <c r="BY103" s="379"/>
      <c r="BZ103" s="379"/>
      <c r="CA103" s="379"/>
      <c r="CB103" s="379"/>
      <c r="CC103" s="379"/>
      <c r="CD103" s="379"/>
      <c r="CE103" s="379"/>
      <c r="CF103" s="379"/>
      <c r="CG103" s="379"/>
      <c r="CH103" s="379"/>
      <c r="CI103" s="379"/>
      <c r="CJ103" s="379"/>
      <c r="CK103" s="379"/>
      <c r="CL103" s="379"/>
      <c r="CM103" s="379"/>
      <c r="CN103" s="379"/>
      <c r="CO103" s="379"/>
      <c r="CP103" s="379"/>
      <c r="CQ103" s="379"/>
      <c r="CR103" s="379"/>
      <c r="CS103" s="379"/>
      <c r="CT103" s="379"/>
      <c r="CU103" s="379"/>
      <c r="CV103" s="379"/>
      <c r="CW103" s="379"/>
      <c r="CX103" s="379"/>
      <c r="CY103" s="379"/>
      <c r="CZ103" s="379"/>
      <c r="DA103" s="379"/>
      <c r="DB103" s="379"/>
      <c r="DC103" s="379"/>
      <c r="DD103" s="379"/>
      <c r="DE103" s="379"/>
      <c r="DF103" s="379"/>
      <c r="DG103" s="379"/>
      <c r="DH103" s="379"/>
      <c r="DI103" s="379"/>
      <c r="DJ103" s="379"/>
      <c r="DK103" s="379"/>
      <c r="DL103" s="379"/>
      <c r="DM103" s="379"/>
      <c r="DN103" s="379"/>
      <c r="DO103" s="379"/>
      <c r="DP103" s="379"/>
      <c r="DQ103" s="379"/>
      <c r="DR103" s="379"/>
      <c r="DS103" s="379"/>
    </row>
    <row r="104" spans="1:123" s="20" customFormat="1" x14ac:dyDescent="0.2">
      <c r="A104" s="373"/>
      <c r="B104" s="373"/>
      <c r="C104" s="373"/>
      <c r="D104" s="373"/>
      <c r="E104" s="373"/>
      <c r="F104" s="373"/>
      <c r="G104" s="373"/>
      <c r="H104" s="373"/>
      <c r="I104" s="383" t="s">
        <v>242</v>
      </c>
      <c r="J104" s="383"/>
      <c r="K104" s="383"/>
      <c r="L104" s="383"/>
      <c r="M104" s="383"/>
      <c r="N104" s="383"/>
      <c r="O104" s="383"/>
      <c r="P104" s="383"/>
      <c r="Q104" s="383"/>
      <c r="R104" s="383"/>
      <c r="S104" s="383"/>
      <c r="T104" s="383"/>
      <c r="U104" s="383"/>
      <c r="V104" s="383"/>
      <c r="W104" s="383"/>
      <c r="X104" s="383"/>
      <c r="Y104" s="383"/>
      <c r="Z104" s="383"/>
      <c r="AA104" s="383"/>
      <c r="AB104" s="383"/>
      <c r="AC104" s="383"/>
      <c r="AD104" s="383"/>
      <c r="AE104" s="383"/>
      <c r="AF104" s="383"/>
      <c r="AG104" s="383"/>
      <c r="AH104" s="383"/>
      <c r="AI104" s="383"/>
      <c r="AJ104" s="383"/>
      <c r="AK104" s="383"/>
      <c r="AL104" s="383"/>
      <c r="AM104" s="383"/>
      <c r="AN104" s="383"/>
      <c r="AO104" s="383"/>
      <c r="AP104" s="373"/>
      <c r="AQ104" s="373"/>
      <c r="AR104" s="373"/>
      <c r="AS104" s="373"/>
      <c r="AT104" s="373"/>
      <c r="AU104" s="373"/>
      <c r="AV104" s="373"/>
      <c r="AW104" s="373"/>
      <c r="AX104" s="373"/>
      <c r="AY104" s="373"/>
      <c r="AZ104" s="373"/>
      <c r="BA104" s="373"/>
      <c r="BB104" s="373"/>
      <c r="BC104" s="373"/>
      <c r="BD104" s="373"/>
      <c r="BE104" s="373"/>
      <c r="BF104" s="379"/>
      <c r="BG104" s="379"/>
      <c r="BH104" s="379"/>
      <c r="BI104" s="379"/>
      <c r="BJ104" s="379"/>
      <c r="BK104" s="379"/>
      <c r="BL104" s="379"/>
      <c r="BM104" s="379"/>
      <c r="BN104" s="379"/>
      <c r="BO104" s="379"/>
      <c r="BP104" s="379"/>
      <c r="BQ104" s="379"/>
      <c r="BR104" s="379"/>
      <c r="BS104" s="379"/>
      <c r="BT104" s="379"/>
      <c r="BU104" s="379"/>
      <c r="BV104" s="379"/>
      <c r="BW104" s="379"/>
      <c r="BX104" s="379"/>
      <c r="BY104" s="379"/>
      <c r="BZ104" s="379"/>
      <c r="CA104" s="379"/>
      <c r="CB104" s="379"/>
      <c r="CC104" s="379"/>
      <c r="CD104" s="379"/>
      <c r="CE104" s="379"/>
      <c r="CF104" s="379"/>
      <c r="CG104" s="379"/>
      <c r="CH104" s="379"/>
      <c r="CI104" s="379"/>
      <c r="CJ104" s="379"/>
      <c r="CK104" s="379"/>
      <c r="CL104" s="379"/>
      <c r="CM104" s="379"/>
      <c r="CN104" s="379"/>
      <c r="CO104" s="379"/>
      <c r="CP104" s="379"/>
      <c r="CQ104" s="379"/>
      <c r="CR104" s="379"/>
      <c r="CS104" s="379"/>
      <c r="CT104" s="379"/>
      <c r="CU104" s="379"/>
      <c r="CV104" s="379"/>
      <c r="CW104" s="379"/>
      <c r="CX104" s="379"/>
      <c r="CY104" s="379"/>
      <c r="CZ104" s="379"/>
      <c r="DA104" s="379"/>
      <c r="DB104" s="379"/>
      <c r="DC104" s="379"/>
      <c r="DD104" s="379"/>
      <c r="DE104" s="379"/>
      <c r="DF104" s="379"/>
      <c r="DG104" s="379"/>
      <c r="DH104" s="379"/>
      <c r="DI104" s="379"/>
      <c r="DJ104" s="379"/>
      <c r="DK104" s="379"/>
      <c r="DL104" s="379"/>
      <c r="DM104" s="379"/>
      <c r="DN104" s="379"/>
      <c r="DO104" s="379"/>
      <c r="DP104" s="379"/>
      <c r="DQ104" s="379"/>
      <c r="DR104" s="379"/>
      <c r="DS104" s="379"/>
    </row>
    <row r="105" spans="1:123" s="20" customFormat="1" x14ac:dyDescent="0.2">
      <c r="A105" s="373"/>
      <c r="B105" s="373"/>
      <c r="C105" s="373"/>
      <c r="D105" s="373"/>
      <c r="E105" s="373"/>
      <c r="F105" s="373"/>
      <c r="G105" s="373"/>
      <c r="H105" s="373"/>
      <c r="I105" s="383" t="s">
        <v>243</v>
      </c>
      <c r="J105" s="383"/>
      <c r="K105" s="383"/>
      <c r="L105" s="383"/>
      <c r="M105" s="383"/>
      <c r="N105" s="383"/>
      <c r="O105" s="383"/>
      <c r="P105" s="383"/>
      <c r="Q105" s="383"/>
      <c r="R105" s="383"/>
      <c r="S105" s="383"/>
      <c r="T105" s="383"/>
      <c r="U105" s="383"/>
      <c r="V105" s="383"/>
      <c r="W105" s="383"/>
      <c r="X105" s="383"/>
      <c r="Y105" s="383"/>
      <c r="Z105" s="383"/>
      <c r="AA105" s="383"/>
      <c r="AB105" s="383"/>
      <c r="AC105" s="383"/>
      <c r="AD105" s="383"/>
      <c r="AE105" s="383"/>
      <c r="AF105" s="383"/>
      <c r="AG105" s="383"/>
      <c r="AH105" s="383"/>
      <c r="AI105" s="383"/>
      <c r="AJ105" s="383"/>
      <c r="AK105" s="383"/>
      <c r="AL105" s="383"/>
      <c r="AM105" s="383"/>
      <c r="AN105" s="383"/>
      <c r="AO105" s="383"/>
      <c r="AP105" s="373" t="s">
        <v>60</v>
      </c>
      <c r="AQ105" s="373"/>
      <c r="AR105" s="373"/>
      <c r="AS105" s="373"/>
      <c r="AT105" s="373"/>
      <c r="AU105" s="373"/>
      <c r="AV105" s="373"/>
      <c r="AW105" s="373"/>
      <c r="AX105" s="373"/>
      <c r="AY105" s="373"/>
      <c r="AZ105" s="373"/>
      <c r="BA105" s="373"/>
      <c r="BB105" s="373"/>
      <c r="BC105" s="373"/>
      <c r="BD105" s="373"/>
      <c r="BE105" s="373"/>
      <c r="BF105" s="379"/>
      <c r="BG105" s="379"/>
      <c r="BH105" s="379"/>
      <c r="BI105" s="379"/>
      <c r="BJ105" s="379"/>
      <c r="BK105" s="379"/>
      <c r="BL105" s="379"/>
      <c r="BM105" s="379"/>
      <c r="BN105" s="379"/>
      <c r="BO105" s="379"/>
      <c r="BP105" s="379"/>
      <c r="BQ105" s="379"/>
      <c r="BR105" s="379"/>
      <c r="BS105" s="379"/>
      <c r="BT105" s="379"/>
      <c r="BU105" s="379"/>
      <c r="BV105" s="379"/>
      <c r="BW105" s="379"/>
      <c r="BX105" s="379"/>
      <c r="BY105" s="379"/>
      <c r="BZ105" s="379"/>
      <c r="CA105" s="379"/>
      <c r="CB105" s="379"/>
      <c r="CC105" s="379"/>
      <c r="CD105" s="379"/>
      <c r="CE105" s="379"/>
      <c r="CF105" s="379"/>
      <c r="CG105" s="379"/>
      <c r="CH105" s="379"/>
      <c r="CI105" s="379"/>
      <c r="CJ105" s="379"/>
      <c r="CK105" s="379"/>
      <c r="CL105" s="379"/>
      <c r="CM105" s="379"/>
      <c r="CN105" s="379"/>
      <c r="CO105" s="379"/>
      <c r="CP105" s="379"/>
      <c r="CQ105" s="379"/>
      <c r="CR105" s="379"/>
      <c r="CS105" s="379"/>
      <c r="CT105" s="379"/>
      <c r="CU105" s="379"/>
      <c r="CV105" s="379"/>
      <c r="CW105" s="379"/>
      <c r="CX105" s="379"/>
      <c r="CY105" s="379"/>
      <c r="CZ105" s="379"/>
      <c r="DA105" s="379"/>
      <c r="DB105" s="379"/>
      <c r="DC105" s="379"/>
      <c r="DD105" s="379"/>
      <c r="DE105" s="379"/>
      <c r="DF105" s="379"/>
      <c r="DG105" s="379"/>
      <c r="DH105" s="379"/>
      <c r="DI105" s="379"/>
      <c r="DJ105" s="379"/>
      <c r="DK105" s="379"/>
      <c r="DL105" s="379"/>
      <c r="DM105" s="379"/>
      <c r="DN105" s="379"/>
      <c r="DO105" s="379"/>
      <c r="DP105" s="379"/>
      <c r="DQ105" s="379"/>
      <c r="DR105" s="379"/>
      <c r="DS105" s="379"/>
    </row>
    <row r="106" spans="1:123" s="20" customFormat="1" x14ac:dyDescent="0.2">
      <c r="A106" s="373"/>
      <c r="B106" s="373"/>
      <c r="C106" s="373"/>
      <c r="D106" s="373"/>
      <c r="E106" s="373"/>
      <c r="F106" s="373"/>
      <c r="G106" s="373"/>
      <c r="H106" s="373"/>
      <c r="I106" s="383" t="s">
        <v>244</v>
      </c>
      <c r="J106" s="383"/>
      <c r="K106" s="383"/>
      <c r="L106" s="383"/>
      <c r="M106" s="383"/>
      <c r="N106" s="383"/>
      <c r="O106" s="383"/>
      <c r="P106" s="383"/>
      <c r="Q106" s="383"/>
      <c r="R106" s="383"/>
      <c r="S106" s="383"/>
      <c r="T106" s="383"/>
      <c r="U106" s="383"/>
      <c r="V106" s="383"/>
      <c r="W106" s="383"/>
      <c r="X106" s="383"/>
      <c r="Y106" s="383"/>
      <c r="Z106" s="383"/>
      <c r="AA106" s="383"/>
      <c r="AB106" s="383"/>
      <c r="AC106" s="383"/>
      <c r="AD106" s="383"/>
      <c r="AE106" s="383"/>
      <c r="AF106" s="383"/>
      <c r="AG106" s="383"/>
      <c r="AH106" s="383"/>
      <c r="AI106" s="383"/>
      <c r="AJ106" s="383"/>
      <c r="AK106" s="383"/>
      <c r="AL106" s="383"/>
      <c r="AM106" s="383"/>
      <c r="AN106" s="383"/>
      <c r="AO106" s="383"/>
      <c r="AP106" s="373" t="s">
        <v>60</v>
      </c>
      <c r="AQ106" s="373"/>
      <c r="AR106" s="373"/>
      <c r="AS106" s="373"/>
      <c r="AT106" s="373"/>
      <c r="AU106" s="373"/>
      <c r="AV106" s="373"/>
      <c r="AW106" s="373"/>
      <c r="AX106" s="373"/>
      <c r="AY106" s="373"/>
      <c r="AZ106" s="373"/>
      <c r="BA106" s="373"/>
      <c r="BB106" s="373"/>
      <c r="BC106" s="373"/>
      <c r="BD106" s="373"/>
      <c r="BE106" s="373"/>
      <c r="BF106" s="379"/>
      <c r="BG106" s="379"/>
      <c r="BH106" s="379"/>
      <c r="BI106" s="379"/>
      <c r="BJ106" s="379"/>
      <c r="BK106" s="379"/>
      <c r="BL106" s="379"/>
      <c r="BM106" s="379"/>
      <c r="BN106" s="379"/>
      <c r="BO106" s="379"/>
      <c r="BP106" s="379"/>
      <c r="BQ106" s="379"/>
      <c r="BR106" s="379"/>
      <c r="BS106" s="379"/>
      <c r="BT106" s="379"/>
      <c r="BU106" s="379"/>
      <c r="BV106" s="379"/>
      <c r="BW106" s="379"/>
      <c r="BX106" s="379"/>
      <c r="BY106" s="379"/>
      <c r="BZ106" s="379"/>
      <c r="CA106" s="379"/>
      <c r="CB106" s="379"/>
      <c r="CC106" s="379"/>
      <c r="CD106" s="379"/>
      <c r="CE106" s="379"/>
      <c r="CF106" s="379"/>
      <c r="CG106" s="379"/>
      <c r="CH106" s="379"/>
      <c r="CI106" s="379"/>
      <c r="CJ106" s="379"/>
      <c r="CK106" s="379"/>
      <c r="CL106" s="379"/>
      <c r="CM106" s="379"/>
      <c r="CN106" s="379"/>
      <c r="CO106" s="379"/>
      <c r="CP106" s="379"/>
      <c r="CQ106" s="379"/>
      <c r="CR106" s="379"/>
      <c r="CS106" s="379"/>
      <c r="CT106" s="379"/>
      <c r="CU106" s="379"/>
      <c r="CV106" s="379"/>
      <c r="CW106" s="379"/>
      <c r="CX106" s="379"/>
      <c r="CY106" s="379"/>
      <c r="CZ106" s="379"/>
      <c r="DA106" s="379"/>
      <c r="DB106" s="379"/>
      <c r="DC106" s="379"/>
      <c r="DD106" s="379"/>
      <c r="DE106" s="379"/>
      <c r="DF106" s="379"/>
      <c r="DG106" s="379"/>
      <c r="DH106" s="379"/>
      <c r="DI106" s="379"/>
      <c r="DJ106" s="379"/>
      <c r="DK106" s="379"/>
      <c r="DL106" s="379"/>
      <c r="DM106" s="379"/>
      <c r="DN106" s="379"/>
      <c r="DO106" s="379"/>
      <c r="DP106" s="379"/>
      <c r="DQ106" s="379"/>
      <c r="DR106" s="379"/>
      <c r="DS106" s="379"/>
    </row>
    <row r="107" spans="1:123" s="20" customFormat="1" x14ac:dyDescent="0.2">
      <c r="A107" s="373" t="s">
        <v>36</v>
      </c>
      <c r="B107" s="373"/>
      <c r="C107" s="373"/>
      <c r="D107" s="373"/>
      <c r="E107" s="373"/>
      <c r="F107" s="373"/>
      <c r="G107" s="373"/>
      <c r="H107" s="373"/>
      <c r="I107" s="383" t="s">
        <v>245</v>
      </c>
      <c r="J107" s="383"/>
      <c r="K107" s="383"/>
      <c r="L107" s="383"/>
      <c r="M107" s="383"/>
      <c r="N107" s="383"/>
      <c r="O107" s="383"/>
      <c r="P107" s="383"/>
      <c r="Q107" s="383"/>
      <c r="R107" s="383"/>
      <c r="S107" s="383"/>
      <c r="T107" s="383"/>
      <c r="U107" s="383"/>
      <c r="V107" s="383"/>
      <c r="W107" s="383"/>
      <c r="X107" s="383"/>
      <c r="Y107" s="383"/>
      <c r="Z107" s="383"/>
      <c r="AA107" s="383"/>
      <c r="AB107" s="383"/>
      <c r="AC107" s="383"/>
      <c r="AD107" s="383"/>
      <c r="AE107" s="383"/>
      <c r="AF107" s="383"/>
      <c r="AG107" s="383"/>
      <c r="AH107" s="383"/>
      <c r="AI107" s="383"/>
      <c r="AJ107" s="383"/>
      <c r="AK107" s="383"/>
      <c r="AL107" s="383"/>
      <c r="AM107" s="383"/>
      <c r="AN107" s="383"/>
      <c r="AO107" s="383"/>
      <c r="AP107" s="373"/>
      <c r="AQ107" s="373"/>
      <c r="AR107" s="373"/>
      <c r="AS107" s="373"/>
      <c r="AT107" s="373"/>
      <c r="AU107" s="373"/>
      <c r="AV107" s="373"/>
      <c r="AW107" s="373"/>
      <c r="AX107" s="373"/>
      <c r="AY107" s="373"/>
      <c r="AZ107" s="373"/>
      <c r="BA107" s="373"/>
      <c r="BB107" s="373"/>
      <c r="BC107" s="373"/>
      <c r="BD107" s="373"/>
      <c r="BE107" s="373"/>
      <c r="BF107" s="379"/>
      <c r="BG107" s="379"/>
      <c r="BH107" s="379"/>
      <c r="BI107" s="379"/>
      <c r="BJ107" s="379"/>
      <c r="BK107" s="379"/>
      <c r="BL107" s="379"/>
      <c r="BM107" s="379"/>
      <c r="BN107" s="379"/>
      <c r="BO107" s="379"/>
      <c r="BP107" s="379"/>
      <c r="BQ107" s="379"/>
      <c r="BR107" s="379"/>
      <c r="BS107" s="379"/>
      <c r="BT107" s="379"/>
      <c r="BU107" s="379"/>
      <c r="BV107" s="379"/>
      <c r="BW107" s="379"/>
      <c r="BX107" s="379"/>
      <c r="BY107" s="379"/>
      <c r="BZ107" s="379"/>
      <c r="CA107" s="379"/>
      <c r="CB107" s="379"/>
      <c r="CC107" s="379"/>
      <c r="CD107" s="379"/>
      <c r="CE107" s="379"/>
      <c r="CF107" s="379"/>
      <c r="CG107" s="379"/>
      <c r="CH107" s="379"/>
      <c r="CI107" s="379"/>
      <c r="CJ107" s="379"/>
      <c r="CK107" s="379"/>
      <c r="CL107" s="379"/>
      <c r="CM107" s="379"/>
      <c r="CN107" s="379"/>
      <c r="CO107" s="379"/>
      <c r="CP107" s="379"/>
      <c r="CQ107" s="379"/>
      <c r="CR107" s="379"/>
      <c r="CS107" s="379"/>
      <c r="CT107" s="379"/>
      <c r="CU107" s="379"/>
      <c r="CV107" s="379"/>
      <c r="CW107" s="379"/>
      <c r="CX107" s="379"/>
      <c r="CY107" s="379"/>
      <c r="CZ107" s="379"/>
      <c r="DA107" s="379"/>
      <c r="DB107" s="379"/>
      <c r="DC107" s="379"/>
      <c r="DD107" s="379"/>
      <c r="DE107" s="379"/>
      <c r="DF107" s="379"/>
      <c r="DG107" s="379"/>
      <c r="DH107" s="379"/>
      <c r="DI107" s="379"/>
      <c r="DJ107" s="379"/>
      <c r="DK107" s="379"/>
      <c r="DL107" s="379"/>
      <c r="DM107" s="379"/>
      <c r="DN107" s="379"/>
      <c r="DO107" s="379"/>
      <c r="DP107" s="379"/>
      <c r="DQ107" s="379"/>
      <c r="DR107" s="379"/>
      <c r="DS107" s="379"/>
    </row>
    <row r="108" spans="1:123" s="20" customFormat="1" x14ac:dyDescent="0.2">
      <c r="A108" s="373"/>
      <c r="B108" s="373"/>
      <c r="C108" s="373"/>
      <c r="D108" s="373"/>
      <c r="E108" s="373"/>
      <c r="F108" s="373"/>
      <c r="G108" s="373"/>
      <c r="H108" s="373"/>
      <c r="I108" s="383" t="s">
        <v>246</v>
      </c>
      <c r="J108" s="383"/>
      <c r="K108" s="383"/>
      <c r="L108" s="383"/>
      <c r="M108" s="383"/>
      <c r="N108" s="383"/>
      <c r="O108" s="383"/>
      <c r="P108" s="383"/>
      <c r="Q108" s="383"/>
      <c r="R108" s="383"/>
      <c r="S108" s="383"/>
      <c r="T108" s="383"/>
      <c r="U108" s="383"/>
      <c r="V108" s="383"/>
      <c r="W108" s="383"/>
      <c r="X108" s="383"/>
      <c r="Y108" s="383"/>
      <c r="Z108" s="383"/>
      <c r="AA108" s="383"/>
      <c r="AB108" s="383"/>
      <c r="AC108" s="383"/>
      <c r="AD108" s="383"/>
      <c r="AE108" s="383"/>
      <c r="AF108" s="383"/>
      <c r="AG108" s="383"/>
      <c r="AH108" s="383"/>
      <c r="AI108" s="383"/>
      <c r="AJ108" s="383"/>
      <c r="AK108" s="383"/>
      <c r="AL108" s="383"/>
      <c r="AM108" s="383"/>
      <c r="AN108" s="383"/>
      <c r="AO108" s="383"/>
      <c r="AP108" s="373"/>
      <c r="AQ108" s="373"/>
      <c r="AR108" s="373"/>
      <c r="AS108" s="373"/>
      <c r="AT108" s="373"/>
      <c r="AU108" s="373"/>
      <c r="AV108" s="373"/>
      <c r="AW108" s="373"/>
      <c r="AX108" s="373"/>
      <c r="AY108" s="373"/>
      <c r="AZ108" s="373"/>
      <c r="BA108" s="373"/>
      <c r="BB108" s="373"/>
      <c r="BC108" s="373"/>
      <c r="BD108" s="373"/>
      <c r="BE108" s="373"/>
      <c r="BF108" s="379"/>
      <c r="BG108" s="379"/>
      <c r="BH108" s="379"/>
      <c r="BI108" s="379"/>
      <c r="BJ108" s="379"/>
      <c r="BK108" s="379"/>
      <c r="BL108" s="379"/>
      <c r="BM108" s="379"/>
      <c r="BN108" s="379"/>
      <c r="BO108" s="379"/>
      <c r="BP108" s="379"/>
      <c r="BQ108" s="379"/>
      <c r="BR108" s="379"/>
      <c r="BS108" s="379"/>
      <c r="BT108" s="379"/>
      <c r="BU108" s="379"/>
      <c r="BV108" s="379"/>
      <c r="BW108" s="379"/>
      <c r="BX108" s="379"/>
      <c r="BY108" s="379"/>
      <c r="BZ108" s="379"/>
      <c r="CA108" s="379"/>
      <c r="CB108" s="379"/>
      <c r="CC108" s="379"/>
      <c r="CD108" s="379"/>
      <c r="CE108" s="379"/>
      <c r="CF108" s="379"/>
      <c r="CG108" s="379"/>
      <c r="CH108" s="379"/>
      <c r="CI108" s="379"/>
      <c r="CJ108" s="379"/>
      <c r="CK108" s="379"/>
      <c r="CL108" s="379"/>
      <c r="CM108" s="379"/>
      <c r="CN108" s="379"/>
      <c r="CO108" s="379"/>
      <c r="CP108" s="379"/>
      <c r="CQ108" s="379"/>
      <c r="CR108" s="379"/>
      <c r="CS108" s="379"/>
      <c r="CT108" s="379"/>
      <c r="CU108" s="379"/>
      <c r="CV108" s="379"/>
      <c r="CW108" s="379"/>
      <c r="CX108" s="379"/>
      <c r="CY108" s="379"/>
      <c r="CZ108" s="379"/>
      <c r="DA108" s="379"/>
      <c r="DB108" s="379"/>
      <c r="DC108" s="379"/>
      <c r="DD108" s="379"/>
      <c r="DE108" s="379"/>
      <c r="DF108" s="379"/>
      <c r="DG108" s="379"/>
      <c r="DH108" s="379"/>
      <c r="DI108" s="379"/>
      <c r="DJ108" s="379"/>
      <c r="DK108" s="379"/>
      <c r="DL108" s="379"/>
      <c r="DM108" s="379"/>
      <c r="DN108" s="379"/>
      <c r="DO108" s="379"/>
      <c r="DP108" s="379"/>
      <c r="DQ108" s="379"/>
      <c r="DR108" s="379"/>
      <c r="DS108" s="379"/>
    </row>
    <row r="109" spans="1:123" s="20" customFormat="1" x14ac:dyDescent="0.2">
      <c r="A109" s="373"/>
      <c r="B109" s="373"/>
      <c r="C109" s="373"/>
      <c r="D109" s="373"/>
      <c r="E109" s="373"/>
      <c r="F109" s="373"/>
      <c r="G109" s="373"/>
      <c r="H109" s="373"/>
      <c r="I109" s="383" t="s">
        <v>87</v>
      </c>
      <c r="J109" s="383"/>
      <c r="K109" s="383"/>
      <c r="L109" s="383"/>
      <c r="M109" s="383"/>
      <c r="N109" s="383"/>
      <c r="O109" s="383"/>
      <c r="P109" s="383"/>
      <c r="Q109" s="383"/>
      <c r="R109" s="383"/>
      <c r="S109" s="383"/>
      <c r="T109" s="383"/>
      <c r="U109" s="383"/>
      <c r="V109" s="383"/>
      <c r="W109" s="383"/>
      <c r="X109" s="383"/>
      <c r="Y109" s="383"/>
      <c r="Z109" s="383"/>
      <c r="AA109" s="383"/>
      <c r="AB109" s="383"/>
      <c r="AC109" s="383"/>
      <c r="AD109" s="383"/>
      <c r="AE109" s="383"/>
      <c r="AF109" s="383"/>
      <c r="AG109" s="383"/>
      <c r="AH109" s="383"/>
      <c r="AI109" s="383"/>
      <c r="AJ109" s="383"/>
      <c r="AK109" s="383"/>
      <c r="AL109" s="383"/>
      <c r="AM109" s="383"/>
      <c r="AN109" s="383"/>
      <c r="AO109" s="383"/>
      <c r="AP109" s="373"/>
      <c r="AQ109" s="373"/>
      <c r="AR109" s="373"/>
      <c r="AS109" s="373"/>
      <c r="AT109" s="373"/>
      <c r="AU109" s="373"/>
      <c r="AV109" s="373"/>
      <c r="AW109" s="373"/>
      <c r="AX109" s="373"/>
      <c r="AY109" s="373"/>
      <c r="AZ109" s="373"/>
      <c r="BA109" s="373"/>
      <c r="BB109" s="373"/>
      <c r="BC109" s="373"/>
      <c r="BD109" s="373"/>
      <c r="BE109" s="373"/>
      <c r="BF109" s="379"/>
      <c r="BG109" s="379"/>
      <c r="BH109" s="379"/>
      <c r="BI109" s="379"/>
      <c r="BJ109" s="379"/>
      <c r="BK109" s="379"/>
      <c r="BL109" s="379"/>
      <c r="BM109" s="379"/>
      <c r="BN109" s="379"/>
      <c r="BO109" s="379"/>
      <c r="BP109" s="379"/>
      <c r="BQ109" s="379"/>
      <c r="BR109" s="379"/>
      <c r="BS109" s="379"/>
      <c r="BT109" s="379"/>
      <c r="BU109" s="379"/>
      <c r="BV109" s="379"/>
      <c r="BW109" s="379"/>
      <c r="BX109" s="379"/>
      <c r="BY109" s="379"/>
      <c r="BZ109" s="379"/>
      <c r="CA109" s="379"/>
      <c r="CB109" s="379"/>
      <c r="CC109" s="379"/>
      <c r="CD109" s="379"/>
      <c r="CE109" s="379"/>
      <c r="CF109" s="379"/>
      <c r="CG109" s="379"/>
      <c r="CH109" s="379"/>
      <c r="CI109" s="379"/>
      <c r="CJ109" s="379"/>
      <c r="CK109" s="379"/>
      <c r="CL109" s="379"/>
      <c r="CM109" s="379"/>
      <c r="CN109" s="379"/>
      <c r="CO109" s="379"/>
      <c r="CP109" s="379"/>
      <c r="CQ109" s="379"/>
      <c r="CR109" s="379"/>
      <c r="CS109" s="379"/>
      <c r="CT109" s="379"/>
      <c r="CU109" s="379"/>
      <c r="CV109" s="379"/>
      <c r="CW109" s="379"/>
      <c r="CX109" s="379"/>
      <c r="CY109" s="379"/>
      <c r="CZ109" s="379"/>
      <c r="DA109" s="379"/>
      <c r="DB109" s="379"/>
      <c r="DC109" s="379"/>
      <c r="DD109" s="379"/>
      <c r="DE109" s="379"/>
      <c r="DF109" s="379"/>
      <c r="DG109" s="379"/>
      <c r="DH109" s="379"/>
      <c r="DI109" s="379"/>
      <c r="DJ109" s="379"/>
      <c r="DK109" s="379"/>
      <c r="DL109" s="379"/>
      <c r="DM109" s="379"/>
      <c r="DN109" s="379"/>
      <c r="DO109" s="379"/>
      <c r="DP109" s="379"/>
      <c r="DQ109" s="379"/>
      <c r="DR109" s="379"/>
      <c r="DS109" s="379"/>
    </row>
    <row r="110" spans="1:123" s="20" customFormat="1" x14ac:dyDescent="0.2">
      <c r="A110" s="373" t="s">
        <v>39</v>
      </c>
      <c r="B110" s="373"/>
      <c r="C110" s="373"/>
      <c r="D110" s="373"/>
      <c r="E110" s="373"/>
      <c r="F110" s="373"/>
      <c r="G110" s="373"/>
      <c r="H110" s="373"/>
      <c r="I110" s="383" t="s">
        <v>247</v>
      </c>
      <c r="J110" s="383"/>
      <c r="K110" s="383"/>
      <c r="L110" s="383"/>
      <c r="M110" s="383"/>
      <c r="N110" s="383"/>
      <c r="O110" s="383"/>
      <c r="P110" s="383"/>
      <c r="Q110" s="383"/>
      <c r="R110" s="383"/>
      <c r="S110" s="383"/>
      <c r="T110" s="383"/>
      <c r="U110" s="383"/>
      <c r="V110" s="383"/>
      <c r="W110" s="383"/>
      <c r="X110" s="383"/>
      <c r="Y110" s="383"/>
      <c r="Z110" s="383"/>
      <c r="AA110" s="383"/>
      <c r="AB110" s="383"/>
      <c r="AC110" s="383"/>
      <c r="AD110" s="383"/>
      <c r="AE110" s="383"/>
      <c r="AF110" s="383"/>
      <c r="AG110" s="383"/>
      <c r="AH110" s="383"/>
      <c r="AI110" s="383"/>
      <c r="AJ110" s="383"/>
      <c r="AK110" s="383"/>
      <c r="AL110" s="383"/>
      <c r="AM110" s="383"/>
      <c r="AN110" s="383"/>
      <c r="AO110" s="383"/>
      <c r="AP110" s="373" t="s">
        <v>248</v>
      </c>
      <c r="AQ110" s="373"/>
      <c r="AR110" s="373"/>
      <c r="AS110" s="373"/>
      <c r="AT110" s="373"/>
      <c r="AU110" s="373"/>
      <c r="AV110" s="373"/>
      <c r="AW110" s="373"/>
      <c r="AX110" s="373"/>
      <c r="AY110" s="373"/>
      <c r="AZ110" s="373"/>
      <c r="BA110" s="373"/>
      <c r="BB110" s="373"/>
      <c r="BC110" s="373"/>
      <c r="BD110" s="373"/>
      <c r="BE110" s="373"/>
      <c r="BF110" s="379"/>
      <c r="BG110" s="379"/>
      <c r="BH110" s="379"/>
      <c r="BI110" s="379"/>
      <c r="BJ110" s="379"/>
      <c r="BK110" s="379"/>
      <c r="BL110" s="379"/>
      <c r="BM110" s="379"/>
      <c r="BN110" s="379"/>
      <c r="BO110" s="379"/>
      <c r="BP110" s="379"/>
      <c r="BQ110" s="379"/>
      <c r="BR110" s="379"/>
      <c r="BS110" s="379"/>
      <c r="BT110" s="379"/>
      <c r="BU110" s="379"/>
      <c r="BV110" s="379"/>
      <c r="BW110" s="379"/>
      <c r="BX110" s="379"/>
      <c r="BY110" s="379"/>
      <c r="BZ110" s="379"/>
      <c r="CA110" s="379"/>
      <c r="CB110" s="379"/>
      <c r="CC110" s="379"/>
      <c r="CD110" s="379"/>
      <c r="CE110" s="379"/>
      <c r="CF110" s="379"/>
      <c r="CG110" s="379"/>
      <c r="CH110" s="379"/>
      <c r="CI110" s="379"/>
      <c r="CJ110" s="379"/>
      <c r="CK110" s="379"/>
      <c r="CL110" s="379"/>
      <c r="CM110" s="379"/>
      <c r="CN110" s="379"/>
      <c r="CO110" s="379"/>
      <c r="CP110" s="379"/>
      <c r="CQ110" s="379"/>
      <c r="CR110" s="379"/>
      <c r="CS110" s="379"/>
      <c r="CT110" s="379"/>
      <c r="CU110" s="379"/>
      <c r="CV110" s="379"/>
      <c r="CW110" s="379"/>
      <c r="CX110" s="379"/>
      <c r="CY110" s="379"/>
      <c r="CZ110" s="379"/>
      <c r="DA110" s="379"/>
      <c r="DB110" s="379"/>
      <c r="DC110" s="379"/>
      <c r="DD110" s="379"/>
      <c r="DE110" s="379"/>
      <c r="DF110" s="379"/>
      <c r="DG110" s="379"/>
      <c r="DH110" s="379"/>
      <c r="DI110" s="379"/>
      <c r="DJ110" s="379"/>
      <c r="DK110" s="379"/>
      <c r="DL110" s="379"/>
      <c r="DM110" s="379"/>
      <c r="DN110" s="379"/>
      <c r="DO110" s="379"/>
      <c r="DP110" s="379"/>
      <c r="DQ110" s="379"/>
      <c r="DR110" s="379"/>
      <c r="DS110" s="379"/>
    </row>
    <row r="111" spans="1:123" s="20" customFormat="1" x14ac:dyDescent="0.2">
      <c r="A111" s="373"/>
      <c r="B111" s="373"/>
      <c r="C111" s="373"/>
      <c r="D111" s="373"/>
      <c r="E111" s="373"/>
      <c r="F111" s="373"/>
      <c r="G111" s="373"/>
      <c r="H111" s="373"/>
      <c r="I111" s="383" t="s">
        <v>249</v>
      </c>
      <c r="J111" s="383"/>
      <c r="K111" s="383"/>
      <c r="L111" s="383"/>
      <c r="M111" s="383"/>
      <c r="N111" s="383"/>
      <c r="O111" s="383"/>
      <c r="P111" s="383"/>
      <c r="Q111" s="383"/>
      <c r="R111" s="383"/>
      <c r="S111" s="383"/>
      <c r="T111" s="383"/>
      <c r="U111" s="383"/>
      <c r="V111" s="383"/>
      <c r="W111" s="383"/>
      <c r="X111" s="383"/>
      <c r="Y111" s="383"/>
      <c r="Z111" s="383"/>
      <c r="AA111" s="383"/>
      <c r="AB111" s="383"/>
      <c r="AC111" s="383"/>
      <c r="AD111" s="383"/>
      <c r="AE111" s="383"/>
      <c r="AF111" s="383"/>
      <c r="AG111" s="383"/>
      <c r="AH111" s="383"/>
      <c r="AI111" s="383"/>
      <c r="AJ111" s="383"/>
      <c r="AK111" s="383"/>
      <c r="AL111" s="383"/>
      <c r="AM111" s="383"/>
      <c r="AN111" s="383"/>
      <c r="AO111" s="383"/>
      <c r="AP111" s="373"/>
      <c r="AQ111" s="373"/>
      <c r="AR111" s="373"/>
      <c r="AS111" s="373"/>
      <c r="AT111" s="373"/>
      <c r="AU111" s="373"/>
      <c r="AV111" s="373"/>
      <c r="AW111" s="373"/>
      <c r="AX111" s="373"/>
      <c r="AY111" s="373"/>
      <c r="AZ111" s="373"/>
      <c r="BA111" s="373"/>
      <c r="BB111" s="373"/>
      <c r="BC111" s="373"/>
      <c r="BD111" s="373"/>
      <c r="BE111" s="373"/>
      <c r="BF111" s="379"/>
      <c r="BG111" s="379"/>
      <c r="BH111" s="379"/>
      <c r="BI111" s="379"/>
      <c r="BJ111" s="379"/>
      <c r="BK111" s="379"/>
      <c r="BL111" s="379"/>
      <c r="BM111" s="379"/>
      <c r="BN111" s="379"/>
      <c r="BO111" s="379"/>
      <c r="BP111" s="379"/>
      <c r="BQ111" s="379"/>
      <c r="BR111" s="379"/>
      <c r="BS111" s="379"/>
      <c r="BT111" s="379"/>
      <c r="BU111" s="379"/>
      <c r="BV111" s="379"/>
      <c r="BW111" s="379"/>
      <c r="BX111" s="379"/>
      <c r="BY111" s="379"/>
      <c r="BZ111" s="379"/>
      <c r="CA111" s="379"/>
      <c r="CB111" s="379"/>
      <c r="CC111" s="379"/>
      <c r="CD111" s="379"/>
      <c r="CE111" s="379"/>
      <c r="CF111" s="379"/>
      <c r="CG111" s="379"/>
      <c r="CH111" s="379"/>
      <c r="CI111" s="379"/>
      <c r="CJ111" s="379"/>
      <c r="CK111" s="379"/>
      <c r="CL111" s="379"/>
      <c r="CM111" s="379"/>
      <c r="CN111" s="379"/>
      <c r="CO111" s="379"/>
      <c r="CP111" s="379"/>
      <c r="CQ111" s="379"/>
      <c r="CR111" s="379"/>
      <c r="CS111" s="379"/>
      <c r="CT111" s="379"/>
      <c r="CU111" s="379"/>
      <c r="CV111" s="379"/>
      <c r="CW111" s="379"/>
      <c r="CX111" s="379"/>
      <c r="CY111" s="379"/>
      <c r="CZ111" s="379"/>
      <c r="DA111" s="379"/>
      <c r="DB111" s="379"/>
      <c r="DC111" s="379"/>
      <c r="DD111" s="379"/>
      <c r="DE111" s="379"/>
      <c r="DF111" s="379"/>
      <c r="DG111" s="379"/>
      <c r="DH111" s="379"/>
      <c r="DI111" s="379"/>
      <c r="DJ111" s="379"/>
      <c r="DK111" s="379"/>
      <c r="DL111" s="379"/>
      <c r="DM111" s="379"/>
      <c r="DN111" s="379"/>
      <c r="DO111" s="379"/>
      <c r="DP111" s="379"/>
      <c r="DQ111" s="379"/>
      <c r="DR111" s="379"/>
      <c r="DS111" s="379"/>
    </row>
    <row r="112" spans="1:123" s="20" customFormat="1" x14ac:dyDescent="0.2">
      <c r="A112" s="373" t="s">
        <v>250</v>
      </c>
      <c r="B112" s="373"/>
      <c r="C112" s="373"/>
      <c r="D112" s="373"/>
      <c r="E112" s="373"/>
      <c r="F112" s="373"/>
      <c r="G112" s="373"/>
      <c r="H112" s="373"/>
      <c r="I112" s="383" t="s">
        <v>251</v>
      </c>
      <c r="J112" s="383"/>
      <c r="K112" s="383"/>
      <c r="L112" s="383"/>
      <c r="M112" s="383"/>
      <c r="N112" s="383"/>
      <c r="O112" s="383"/>
      <c r="P112" s="383"/>
      <c r="Q112" s="383"/>
      <c r="R112" s="383"/>
      <c r="S112" s="383"/>
      <c r="T112" s="383"/>
      <c r="U112" s="383"/>
      <c r="V112" s="383"/>
      <c r="W112" s="383"/>
      <c r="X112" s="383"/>
      <c r="Y112" s="383"/>
      <c r="Z112" s="383"/>
      <c r="AA112" s="383"/>
      <c r="AB112" s="383"/>
      <c r="AC112" s="383"/>
      <c r="AD112" s="383"/>
      <c r="AE112" s="383"/>
      <c r="AF112" s="383"/>
      <c r="AG112" s="383"/>
      <c r="AH112" s="383"/>
      <c r="AI112" s="383"/>
      <c r="AJ112" s="383"/>
      <c r="AK112" s="383"/>
      <c r="AL112" s="383"/>
      <c r="AM112" s="383"/>
      <c r="AN112" s="383"/>
      <c r="AO112" s="383"/>
      <c r="AP112" s="373" t="s">
        <v>248</v>
      </c>
      <c r="AQ112" s="373"/>
      <c r="AR112" s="373"/>
      <c r="AS112" s="373"/>
      <c r="AT112" s="373"/>
      <c r="AU112" s="373"/>
      <c r="AV112" s="373"/>
      <c r="AW112" s="373"/>
      <c r="AX112" s="373"/>
      <c r="AY112" s="373"/>
      <c r="AZ112" s="373"/>
      <c r="BA112" s="373"/>
      <c r="BB112" s="373"/>
      <c r="BC112" s="373"/>
      <c r="BD112" s="373"/>
      <c r="BE112" s="373"/>
      <c r="BF112" s="379"/>
      <c r="BG112" s="379"/>
      <c r="BH112" s="379"/>
      <c r="BI112" s="379"/>
      <c r="BJ112" s="379"/>
      <c r="BK112" s="379"/>
      <c r="BL112" s="379"/>
      <c r="BM112" s="379"/>
      <c r="BN112" s="379"/>
      <c r="BO112" s="379"/>
      <c r="BP112" s="379"/>
      <c r="BQ112" s="379"/>
      <c r="BR112" s="379"/>
      <c r="BS112" s="379"/>
      <c r="BT112" s="379"/>
      <c r="BU112" s="379"/>
      <c r="BV112" s="379"/>
      <c r="BW112" s="379"/>
      <c r="BX112" s="379"/>
      <c r="BY112" s="379"/>
      <c r="BZ112" s="379"/>
      <c r="CA112" s="379"/>
      <c r="CB112" s="379"/>
      <c r="CC112" s="379"/>
      <c r="CD112" s="379"/>
      <c r="CE112" s="379"/>
      <c r="CF112" s="379"/>
      <c r="CG112" s="379"/>
      <c r="CH112" s="379"/>
      <c r="CI112" s="379"/>
      <c r="CJ112" s="379"/>
      <c r="CK112" s="379"/>
      <c r="CL112" s="379"/>
      <c r="CM112" s="379"/>
      <c r="CN112" s="379"/>
      <c r="CO112" s="379"/>
      <c r="CP112" s="379"/>
      <c r="CQ112" s="379"/>
      <c r="CR112" s="379"/>
      <c r="CS112" s="379"/>
      <c r="CT112" s="379"/>
      <c r="CU112" s="379"/>
      <c r="CV112" s="379"/>
      <c r="CW112" s="379"/>
      <c r="CX112" s="379"/>
      <c r="CY112" s="379"/>
      <c r="CZ112" s="379"/>
      <c r="DA112" s="379"/>
      <c r="DB112" s="379"/>
      <c r="DC112" s="379"/>
      <c r="DD112" s="379"/>
      <c r="DE112" s="379"/>
      <c r="DF112" s="379"/>
      <c r="DG112" s="379"/>
      <c r="DH112" s="379"/>
      <c r="DI112" s="379"/>
      <c r="DJ112" s="379"/>
      <c r="DK112" s="379"/>
      <c r="DL112" s="379"/>
      <c r="DM112" s="379"/>
      <c r="DN112" s="379"/>
      <c r="DO112" s="379"/>
      <c r="DP112" s="379"/>
      <c r="DQ112" s="379"/>
      <c r="DR112" s="379"/>
      <c r="DS112" s="379"/>
    </row>
    <row r="113" spans="1:123" s="20" customFormat="1" x14ac:dyDescent="0.2">
      <c r="A113" s="373"/>
      <c r="B113" s="373"/>
      <c r="C113" s="373"/>
      <c r="D113" s="373"/>
      <c r="E113" s="373"/>
      <c r="F113" s="373"/>
      <c r="G113" s="373"/>
      <c r="H113" s="373"/>
      <c r="I113" s="383" t="s">
        <v>232</v>
      </c>
      <c r="J113" s="383"/>
      <c r="K113" s="383"/>
      <c r="L113" s="383"/>
      <c r="M113" s="383"/>
      <c r="N113" s="383"/>
      <c r="O113" s="383"/>
      <c r="P113" s="383"/>
      <c r="Q113" s="383"/>
      <c r="R113" s="383"/>
      <c r="S113" s="383"/>
      <c r="T113" s="383"/>
      <c r="U113" s="383"/>
      <c r="V113" s="383"/>
      <c r="W113" s="383"/>
      <c r="X113" s="383"/>
      <c r="Y113" s="383"/>
      <c r="Z113" s="383"/>
      <c r="AA113" s="383"/>
      <c r="AB113" s="383"/>
      <c r="AC113" s="383"/>
      <c r="AD113" s="383"/>
      <c r="AE113" s="383"/>
      <c r="AF113" s="383"/>
      <c r="AG113" s="383"/>
      <c r="AH113" s="383"/>
      <c r="AI113" s="383"/>
      <c r="AJ113" s="383"/>
      <c r="AK113" s="383"/>
      <c r="AL113" s="383"/>
      <c r="AM113" s="383"/>
      <c r="AN113" s="383"/>
      <c r="AO113" s="383"/>
      <c r="AP113" s="373"/>
      <c r="AQ113" s="373"/>
      <c r="AR113" s="373"/>
      <c r="AS113" s="373"/>
      <c r="AT113" s="373"/>
      <c r="AU113" s="373"/>
      <c r="AV113" s="373"/>
      <c r="AW113" s="373"/>
      <c r="AX113" s="373"/>
      <c r="AY113" s="373"/>
      <c r="AZ113" s="373"/>
      <c r="BA113" s="373"/>
      <c r="BB113" s="373"/>
      <c r="BC113" s="373"/>
      <c r="BD113" s="373"/>
      <c r="BE113" s="373"/>
      <c r="BF113" s="379"/>
      <c r="BG113" s="379"/>
      <c r="BH113" s="379"/>
      <c r="BI113" s="379"/>
      <c r="BJ113" s="379"/>
      <c r="BK113" s="379"/>
      <c r="BL113" s="379"/>
      <c r="BM113" s="379"/>
      <c r="BN113" s="379"/>
      <c r="BO113" s="379"/>
      <c r="BP113" s="379"/>
      <c r="BQ113" s="379"/>
      <c r="BR113" s="379"/>
      <c r="BS113" s="379"/>
      <c r="BT113" s="379"/>
      <c r="BU113" s="379"/>
      <c r="BV113" s="379"/>
      <c r="BW113" s="379"/>
      <c r="BX113" s="379"/>
      <c r="BY113" s="379"/>
      <c r="BZ113" s="379"/>
      <c r="CA113" s="379"/>
      <c r="CB113" s="379"/>
      <c r="CC113" s="379"/>
      <c r="CD113" s="379"/>
      <c r="CE113" s="379"/>
      <c r="CF113" s="379"/>
      <c r="CG113" s="379"/>
      <c r="CH113" s="379"/>
      <c r="CI113" s="379"/>
      <c r="CJ113" s="379"/>
      <c r="CK113" s="379"/>
      <c r="CL113" s="379"/>
      <c r="CM113" s="379"/>
      <c r="CN113" s="379"/>
      <c r="CO113" s="379"/>
      <c r="CP113" s="379"/>
      <c r="CQ113" s="379"/>
      <c r="CR113" s="379"/>
      <c r="CS113" s="379"/>
      <c r="CT113" s="379"/>
      <c r="CU113" s="379"/>
      <c r="CV113" s="379"/>
      <c r="CW113" s="379"/>
      <c r="CX113" s="379"/>
      <c r="CY113" s="379"/>
      <c r="CZ113" s="379"/>
      <c r="DA113" s="379"/>
      <c r="DB113" s="379"/>
      <c r="DC113" s="379"/>
      <c r="DD113" s="379"/>
      <c r="DE113" s="379"/>
      <c r="DF113" s="379"/>
      <c r="DG113" s="379"/>
      <c r="DH113" s="379"/>
      <c r="DI113" s="379"/>
      <c r="DJ113" s="379"/>
      <c r="DK113" s="379"/>
      <c r="DL113" s="379"/>
      <c r="DM113" s="379"/>
      <c r="DN113" s="379"/>
      <c r="DO113" s="379"/>
      <c r="DP113" s="379"/>
      <c r="DQ113" s="379"/>
      <c r="DR113" s="379"/>
      <c r="DS113" s="379"/>
    </row>
    <row r="114" spans="1:123" s="20" customFormat="1" x14ac:dyDescent="0.2">
      <c r="A114" s="373"/>
      <c r="B114" s="373"/>
      <c r="C114" s="373"/>
      <c r="D114" s="373"/>
      <c r="E114" s="373"/>
      <c r="F114" s="373"/>
      <c r="G114" s="373"/>
      <c r="H114" s="373"/>
      <c r="I114" s="383" t="s">
        <v>189</v>
      </c>
      <c r="J114" s="383"/>
      <c r="K114" s="383"/>
      <c r="L114" s="383"/>
      <c r="M114" s="383"/>
      <c r="N114" s="383"/>
      <c r="O114" s="383"/>
      <c r="P114" s="383"/>
      <c r="Q114" s="383"/>
      <c r="R114" s="383"/>
      <c r="S114" s="383"/>
      <c r="T114" s="383"/>
      <c r="U114" s="383"/>
      <c r="V114" s="383"/>
      <c r="W114" s="383"/>
      <c r="X114" s="383"/>
      <c r="Y114" s="383"/>
      <c r="Z114" s="383"/>
      <c r="AA114" s="383"/>
      <c r="AB114" s="383"/>
      <c r="AC114" s="383"/>
      <c r="AD114" s="383"/>
      <c r="AE114" s="383"/>
      <c r="AF114" s="383"/>
      <c r="AG114" s="383"/>
      <c r="AH114" s="383"/>
      <c r="AI114" s="383"/>
      <c r="AJ114" s="383"/>
      <c r="AK114" s="383"/>
      <c r="AL114" s="383"/>
      <c r="AM114" s="383"/>
      <c r="AN114" s="383"/>
      <c r="AO114" s="383"/>
      <c r="AP114" s="373"/>
      <c r="AQ114" s="373"/>
      <c r="AR114" s="373"/>
      <c r="AS114" s="373"/>
      <c r="AT114" s="373"/>
      <c r="AU114" s="373"/>
      <c r="AV114" s="373"/>
      <c r="AW114" s="373"/>
      <c r="AX114" s="373"/>
      <c r="AY114" s="373"/>
      <c r="AZ114" s="373"/>
      <c r="BA114" s="373"/>
      <c r="BB114" s="373"/>
      <c r="BC114" s="373"/>
      <c r="BD114" s="373"/>
      <c r="BE114" s="373"/>
      <c r="BF114" s="379"/>
      <c r="BG114" s="379"/>
      <c r="BH114" s="379"/>
      <c r="BI114" s="379"/>
      <c r="BJ114" s="379"/>
      <c r="BK114" s="379"/>
      <c r="BL114" s="379"/>
      <c r="BM114" s="379"/>
      <c r="BN114" s="379"/>
      <c r="BO114" s="379"/>
      <c r="BP114" s="379"/>
      <c r="BQ114" s="379"/>
      <c r="BR114" s="379"/>
      <c r="BS114" s="379"/>
      <c r="BT114" s="379"/>
      <c r="BU114" s="379"/>
      <c r="BV114" s="379"/>
      <c r="BW114" s="379"/>
      <c r="BX114" s="379"/>
      <c r="BY114" s="379"/>
      <c r="BZ114" s="379"/>
      <c r="CA114" s="379"/>
      <c r="CB114" s="379"/>
      <c r="CC114" s="379"/>
      <c r="CD114" s="379"/>
      <c r="CE114" s="379"/>
      <c r="CF114" s="379"/>
      <c r="CG114" s="379"/>
      <c r="CH114" s="379"/>
      <c r="CI114" s="379"/>
      <c r="CJ114" s="379"/>
      <c r="CK114" s="379"/>
      <c r="CL114" s="379"/>
      <c r="CM114" s="379"/>
      <c r="CN114" s="379"/>
      <c r="CO114" s="379"/>
      <c r="CP114" s="379"/>
      <c r="CQ114" s="379"/>
      <c r="CR114" s="379"/>
      <c r="CS114" s="379"/>
      <c r="CT114" s="379"/>
      <c r="CU114" s="379"/>
      <c r="CV114" s="379"/>
      <c r="CW114" s="379"/>
      <c r="CX114" s="379"/>
      <c r="CY114" s="379"/>
      <c r="CZ114" s="379"/>
      <c r="DA114" s="379"/>
      <c r="DB114" s="379"/>
      <c r="DC114" s="379"/>
      <c r="DD114" s="379"/>
      <c r="DE114" s="379"/>
      <c r="DF114" s="379"/>
      <c r="DG114" s="379"/>
      <c r="DH114" s="379"/>
      <c r="DI114" s="379"/>
      <c r="DJ114" s="379"/>
      <c r="DK114" s="379"/>
      <c r="DL114" s="379"/>
      <c r="DM114" s="379"/>
      <c r="DN114" s="379"/>
      <c r="DO114" s="379"/>
      <c r="DP114" s="379"/>
      <c r="DQ114" s="379"/>
      <c r="DR114" s="379"/>
      <c r="DS114" s="379"/>
    </row>
    <row r="115" spans="1:123" s="20" customFormat="1" x14ac:dyDescent="0.2">
      <c r="A115" s="373"/>
      <c r="B115" s="373"/>
      <c r="C115" s="373"/>
      <c r="D115" s="373"/>
      <c r="E115" s="373"/>
      <c r="F115" s="373"/>
      <c r="G115" s="373"/>
      <c r="H115" s="373"/>
      <c r="I115" s="383" t="s">
        <v>233</v>
      </c>
      <c r="J115" s="383"/>
      <c r="K115" s="383"/>
      <c r="L115" s="383"/>
      <c r="M115" s="383"/>
      <c r="N115" s="383"/>
      <c r="O115" s="383"/>
      <c r="P115" s="383"/>
      <c r="Q115" s="383"/>
      <c r="R115" s="383"/>
      <c r="S115" s="383"/>
      <c r="T115" s="383"/>
      <c r="U115" s="383"/>
      <c r="V115" s="383"/>
      <c r="W115" s="383"/>
      <c r="X115" s="383"/>
      <c r="Y115" s="383"/>
      <c r="Z115" s="383"/>
      <c r="AA115" s="383"/>
      <c r="AB115" s="383"/>
      <c r="AC115" s="383"/>
      <c r="AD115" s="383"/>
      <c r="AE115" s="383"/>
      <c r="AF115" s="383"/>
      <c r="AG115" s="383"/>
      <c r="AH115" s="383"/>
      <c r="AI115" s="383"/>
      <c r="AJ115" s="383"/>
      <c r="AK115" s="383"/>
      <c r="AL115" s="383"/>
      <c r="AM115" s="383"/>
      <c r="AN115" s="383"/>
      <c r="AO115" s="383"/>
      <c r="AP115" s="373"/>
      <c r="AQ115" s="373"/>
      <c r="AR115" s="373"/>
      <c r="AS115" s="373"/>
      <c r="AT115" s="373"/>
      <c r="AU115" s="373"/>
      <c r="AV115" s="373"/>
      <c r="AW115" s="373"/>
      <c r="AX115" s="373"/>
      <c r="AY115" s="373"/>
      <c r="AZ115" s="373"/>
      <c r="BA115" s="373"/>
      <c r="BB115" s="373"/>
      <c r="BC115" s="373"/>
      <c r="BD115" s="373"/>
      <c r="BE115" s="373"/>
      <c r="BF115" s="379"/>
      <c r="BG115" s="379"/>
      <c r="BH115" s="379"/>
      <c r="BI115" s="379"/>
      <c r="BJ115" s="379"/>
      <c r="BK115" s="379"/>
      <c r="BL115" s="379"/>
      <c r="BM115" s="379"/>
      <c r="BN115" s="379"/>
      <c r="BO115" s="379"/>
      <c r="BP115" s="379"/>
      <c r="BQ115" s="379"/>
      <c r="BR115" s="379"/>
      <c r="BS115" s="379"/>
      <c r="BT115" s="379"/>
      <c r="BU115" s="379"/>
      <c r="BV115" s="379"/>
      <c r="BW115" s="379"/>
      <c r="BX115" s="379"/>
      <c r="BY115" s="379"/>
      <c r="BZ115" s="379"/>
      <c r="CA115" s="379"/>
      <c r="CB115" s="379"/>
      <c r="CC115" s="379"/>
      <c r="CD115" s="379"/>
      <c r="CE115" s="379"/>
      <c r="CF115" s="379"/>
      <c r="CG115" s="379"/>
      <c r="CH115" s="379"/>
      <c r="CI115" s="379"/>
      <c r="CJ115" s="379"/>
      <c r="CK115" s="379"/>
      <c r="CL115" s="379"/>
      <c r="CM115" s="379"/>
      <c r="CN115" s="379"/>
      <c r="CO115" s="379"/>
      <c r="CP115" s="379"/>
      <c r="CQ115" s="379"/>
      <c r="CR115" s="379"/>
      <c r="CS115" s="379"/>
      <c r="CT115" s="379"/>
      <c r="CU115" s="379"/>
      <c r="CV115" s="379"/>
      <c r="CW115" s="379"/>
      <c r="CX115" s="379"/>
      <c r="CY115" s="379"/>
      <c r="CZ115" s="379"/>
      <c r="DA115" s="379"/>
      <c r="DB115" s="379"/>
      <c r="DC115" s="379"/>
      <c r="DD115" s="379"/>
      <c r="DE115" s="379"/>
      <c r="DF115" s="379"/>
      <c r="DG115" s="379"/>
      <c r="DH115" s="379"/>
      <c r="DI115" s="379"/>
      <c r="DJ115" s="379"/>
      <c r="DK115" s="379"/>
      <c r="DL115" s="379"/>
      <c r="DM115" s="379"/>
      <c r="DN115" s="379"/>
      <c r="DO115" s="379"/>
      <c r="DP115" s="379"/>
      <c r="DQ115" s="379"/>
      <c r="DR115" s="379"/>
      <c r="DS115" s="379"/>
    </row>
    <row r="116" spans="1:123" s="20" customFormat="1" x14ac:dyDescent="0.2">
      <c r="A116" s="373"/>
      <c r="B116" s="373"/>
      <c r="C116" s="373"/>
      <c r="D116" s="373"/>
      <c r="E116" s="373"/>
      <c r="F116" s="373"/>
      <c r="G116" s="373"/>
      <c r="H116" s="373"/>
      <c r="I116" s="383" t="s">
        <v>234</v>
      </c>
      <c r="J116" s="383"/>
      <c r="K116" s="383"/>
      <c r="L116" s="383"/>
      <c r="M116" s="383"/>
      <c r="N116" s="383"/>
      <c r="O116" s="383"/>
      <c r="P116" s="383"/>
      <c r="Q116" s="383"/>
      <c r="R116" s="383"/>
      <c r="S116" s="383"/>
      <c r="T116" s="383"/>
      <c r="U116" s="383"/>
      <c r="V116" s="383"/>
      <c r="W116" s="383"/>
      <c r="X116" s="383"/>
      <c r="Y116" s="383"/>
      <c r="Z116" s="383"/>
      <c r="AA116" s="383"/>
      <c r="AB116" s="383"/>
      <c r="AC116" s="383"/>
      <c r="AD116" s="383"/>
      <c r="AE116" s="383"/>
      <c r="AF116" s="383"/>
      <c r="AG116" s="383"/>
      <c r="AH116" s="383"/>
      <c r="AI116" s="383"/>
      <c r="AJ116" s="383"/>
      <c r="AK116" s="383"/>
      <c r="AL116" s="383"/>
      <c r="AM116" s="383"/>
      <c r="AN116" s="383"/>
      <c r="AO116" s="383"/>
      <c r="AP116" s="373"/>
      <c r="AQ116" s="373"/>
      <c r="AR116" s="373"/>
      <c r="AS116" s="373"/>
      <c r="AT116" s="373"/>
      <c r="AU116" s="373"/>
      <c r="AV116" s="373"/>
      <c r="AW116" s="373"/>
      <c r="AX116" s="373"/>
      <c r="AY116" s="373"/>
      <c r="AZ116" s="373"/>
      <c r="BA116" s="373"/>
      <c r="BB116" s="373"/>
      <c r="BC116" s="373"/>
      <c r="BD116" s="373"/>
      <c r="BE116" s="373"/>
      <c r="BF116" s="379"/>
      <c r="BG116" s="379"/>
      <c r="BH116" s="379"/>
      <c r="BI116" s="379"/>
      <c r="BJ116" s="379"/>
      <c r="BK116" s="379"/>
      <c r="BL116" s="379"/>
      <c r="BM116" s="379"/>
      <c r="BN116" s="379"/>
      <c r="BO116" s="379"/>
      <c r="BP116" s="379"/>
      <c r="BQ116" s="379"/>
      <c r="BR116" s="379"/>
      <c r="BS116" s="379"/>
      <c r="BT116" s="379"/>
      <c r="BU116" s="379"/>
      <c r="BV116" s="379"/>
      <c r="BW116" s="379"/>
      <c r="BX116" s="379"/>
      <c r="BY116" s="379"/>
      <c r="BZ116" s="379"/>
      <c r="CA116" s="379"/>
      <c r="CB116" s="379"/>
      <c r="CC116" s="379"/>
      <c r="CD116" s="379"/>
      <c r="CE116" s="379"/>
      <c r="CF116" s="379"/>
      <c r="CG116" s="379"/>
      <c r="CH116" s="379"/>
      <c r="CI116" s="379"/>
      <c r="CJ116" s="379"/>
      <c r="CK116" s="379"/>
      <c r="CL116" s="379"/>
      <c r="CM116" s="379"/>
      <c r="CN116" s="379"/>
      <c r="CO116" s="379"/>
      <c r="CP116" s="379"/>
      <c r="CQ116" s="379"/>
      <c r="CR116" s="379"/>
      <c r="CS116" s="379"/>
      <c r="CT116" s="379"/>
      <c r="CU116" s="379"/>
      <c r="CV116" s="379"/>
      <c r="CW116" s="379"/>
      <c r="CX116" s="379"/>
      <c r="CY116" s="379"/>
      <c r="CZ116" s="379"/>
      <c r="DA116" s="379"/>
      <c r="DB116" s="379"/>
      <c r="DC116" s="379"/>
      <c r="DD116" s="379"/>
      <c r="DE116" s="379"/>
      <c r="DF116" s="379"/>
      <c r="DG116" s="379"/>
      <c r="DH116" s="379"/>
      <c r="DI116" s="379"/>
      <c r="DJ116" s="379"/>
      <c r="DK116" s="379"/>
      <c r="DL116" s="379"/>
      <c r="DM116" s="379"/>
      <c r="DN116" s="379"/>
      <c r="DO116" s="379"/>
      <c r="DP116" s="379"/>
      <c r="DQ116" s="379"/>
      <c r="DR116" s="379"/>
      <c r="DS116" s="379"/>
    </row>
    <row r="117" spans="1:123" s="20" customFormat="1" x14ac:dyDescent="0.2">
      <c r="A117" s="373"/>
      <c r="B117" s="373"/>
      <c r="C117" s="373"/>
      <c r="D117" s="373"/>
      <c r="E117" s="373"/>
      <c r="F117" s="373"/>
      <c r="G117" s="373"/>
      <c r="H117" s="373"/>
      <c r="I117" s="383" t="s">
        <v>235</v>
      </c>
      <c r="J117" s="383"/>
      <c r="K117" s="383"/>
      <c r="L117" s="383"/>
      <c r="M117" s="383"/>
      <c r="N117" s="383"/>
      <c r="O117" s="383"/>
      <c r="P117" s="383"/>
      <c r="Q117" s="383"/>
      <c r="R117" s="383"/>
      <c r="S117" s="383"/>
      <c r="T117" s="383"/>
      <c r="U117" s="383"/>
      <c r="V117" s="383"/>
      <c r="W117" s="383"/>
      <c r="X117" s="383"/>
      <c r="Y117" s="383"/>
      <c r="Z117" s="383"/>
      <c r="AA117" s="383"/>
      <c r="AB117" s="383"/>
      <c r="AC117" s="383"/>
      <c r="AD117" s="383"/>
      <c r="AE117" s="383"/>
      <c r="AF117" s="383"/>
      <c r="AG117" s="383"/>
      <c r="AH117" s="383"/>
      <c r="AI117" s="383"/>
      <c r="AJ117" s="383"/>
      <c r="AK117" s="383"/>
      <c r="AL117" s="383"/>
      <c r="AM117" s="383"/>
      <c r="AN117" s="383"/>
      <c r="AO117" s="383"/>
      <c r="AP117" s="373" t="s">
        <v>248</v>
      </c>
      <c r="AQ117" s="373"/>
      <c r="AR117" s="373"/>
      <c r="AS117" s="373"/>
      <c r="AT117" s="373"/>
      <c r="AU117" s="373"/>
      <c r="AV117" s="373"/>
      <c r="AW117" s="373"/>
      <c r="AX117" s="373"/>
      <c r="AY117" s="373"/>
      <c r="AZ117" s="373"/>
      <c r="BA117" s="373"/>
      <c r="BB117" s="373"/>
      <c r="BC117" s="373"/>
      <c r="BD117" s="373"/>
      <c r="BE117" s="373"/>
      <c r="BF117" s="379"/>
      <c r="BG117" s="379"/>
      <c r="BH117" s="379"/>
      <c r="BI117" s="379"/>
      <c r="BJ117" s="379"/>
      <c r="BK117" s="379"/>
      <c r="BL117" s="379"/>
      <c r="BM117" s="379"/>
      <c r="BN117" s="379"/>
      <c r="BO117" s="379"/>
      <c r="BP117" s="379"/>
      <c r="BQ117" s="379"/>
      <c r="BR117" s="379"/>
      <c r="BS117" s="379"/>
      <c r="BT117" s="379"/>
      <c r="BU117" s="379"/>
      <c r="BV117" s="379"/>
      <c r="BW117" s="379"/>
      <c r="BX117" s="379"/>
      <c r="BY117" s="379"/>
      <c r="BZ117" s="379"/>
      <c r="CA117" s="379"/>
      <c r="CB117" s="379"/>
      <c r="CC117" s="379"/>
      <c r="CD117" s="379"/>
      <c r="CE117" s="379"/>
      <c r="CF117" s="379"/>
      <c r="CG117" s="379"/>
      <c r="CH117" s="379"/>
      <c r="CI117" s="379"/>
      <c r="CJ117" s="379"/>
      <c r="CK117" s="379"/>
      <c r="CL117" s="379"/>
      <c r="CM117" s="379"/>
      <c r="CN117" s="379"/>
      <c r="CO117" s="379"/>
      <c r="CP117" s="379"/>
      <c r="CQ117" s="379"/>
      <c r="CR117" s="379"/>
      <c r="CS117" s="379"/>
      <c r="CT117" s="379"/>
      <c r="CU117" s="379"/>
      <c r="CV117" s="379"/>
      <c r="CW117" s="379"/>
      <c r="CX117" s="379"/>
      <c r="CY117" s="379"/>
      <c r="CZ117" s="379"/>
      <c r="DA117" s="379"/>
      <c r="DB117" s="379"/>
      <c r="DC117" s="379"/>
      <c r="DD117" s="379"/>
      <c r="DE117" s="379"/>
      <c r="DF117" s="379"/>
      <c r="DG117" s="379"/>
      <c r="DH117" s="379"/>
      <c r="DI117" s="379"/>
      <c r="DJ117" s="379"/>
      <c r="DK117" s="379"/>
      <c r="DL117" s="379"/>
      <c r="DM117" s="379"/>
      <c r="DN117" s="379"/>
      <c r="DO117" s="379"/>
      <c r="DP117" s="379"/>
      <c r="DQ117" s="379"/>
      <c r="DR117" s="379"/>
      <c r="DS117" s="379"/>
    </row>
    <row r="118" spans="1:123" s="20" customFormat="1" x14ac:dyDescent="0.2">
      <c r="A118" s="373"/>
      <c r="B118" s="373"/>
      <c r="C118" s="373"/>
      <c r="D118" s="373"/>
      <c r="E118" s="373"/>
      <c r="F118" s="373"/>
      <c r="G118" s="373"/>
      <c r="H118" s="373"/>
      <c r="I118" s="383" t="s">
        <v>236</v>
      </c>
      <c r="J118" s="383"/>
      <c r="K118" s="383"/>
      <c r="L118" s="383"/>
      <c r="M118" s="383"/>
      <c r="N118" s="383"/>
      <c r="O118" s="383"/>
      <c r="P118" s="383"/>
      <c r="Q118" s="383"/>
      <c r="R118" s="383"/>
      <c r="S118" s="383"/>
      <c r="T118" s="383"/>
      <c r="U118" s="383"/>
      <c r="V118" s="383"/>
      <c r="W118" s="383"/>
      <c r="X118" s="383"/>
      <c r="Y118" s="383"/>
      <c r="Z118" s="383"/>
      <c r="AA118" s="383"/>
      <c r="AB118" s="383"/>
      <c r="AC118" s="383"/>
      <c r="AD118" s="383"/>
      <c r="AE118" s="383"/>
      <c r="AF118" s="383"/>
      <c r="AG118" s="383"/>
      <c r="AH118" s="383"/>
      <c r="AI118" s="383"/>
      <c r="AJ118" s="383"/>
      <c r="AK118" s="383"/>
      <c r="AL118" s="383"/>
      <c r="AM118" s="383"/>
      <c r="AN118" s="383"/>
      <c r="AO118" s="383"/>
      <c r="AP118" s="373" t="s">
        <v>248</v>
      </c>
      <c r="AQ118" s="373"/>
      <c r="AR118" s="373"/>
      <c r="AS118" s="373"/>
      <c r="AT118" s="373"/>
      <c r="AU118" s="373"/>
      <c r="AV118" s="373"/>
      <c r="AW118" s="373"/>
      <c r="AX118" s="373"/>
      <c r="AY118" s="373"/>
      <c r="AZ118" s="373"/>
      <c r="BA118" s="373"/>
      <c r="BB118" s="373"/>
      <c r="BC118" s="373"/>
      <c r="BD118" s="373"/>
      <c r="BE118" s="373"/>
      <c r="BF118" s="379"/>
      <c r="BG118" s="379"/>
      <c r="BH118" s="379"/>
      <c r="BI118" s="379"/>
      <c r="BJ118" s="379"/>
      <c r="BK118" s="379"/>
      <c r="BL118" s="379"/>
      <c r="BM118" s="379"/>
      <c r="BN118" s="379"/>
      <c r="BO118" s="379"/>
      <c r="BP118" s="379"/>
      <c r="BQ118" s="379"/>
      <c r="BR118" s="379"/>
      <c r="BS118" s="379"/>
      <c r="BT118" s="379"/>
      <c r="BU118" s="379"/>
      <c r="BV118" s="379"/>
      <c r="BW118" s="379"/>
      <c r="BX118" s="379"/>
      <c r="BY118" s="379"/>
      <c r="BZ118" s="379"/>
      <c r="CA118" s="379"/>
      <c r="CB118" s="379"/>
      <c r="CC118" s="379"/>
      <c r="CD118" s="379"/>
      <c r="CE118" s="379"/>
      <c r="CF118" s="379"/>
      <c r="CG118" s="379"/>
      <c r="CH118" s="379"/>
      <c r="CI118" s="379"/>
      <c r="CJ118" s="379"/>
      <c r="CK118" s="379"/>
      <c r="CL118" s="379"/>
      <c r="CM118" s="379"/>
      <c r="CN118" s="379"/>
      <c r="CO118" s="379"/>
      <c r="CP118" s="379"/>
      <c r="CQ118" s="379"/>
      <c r="CR118" s="379"/>
      <c r="CS118" s="379"/>
      <c r="CT118" s="379"/>
      <c r="CU118" s="379"/>
      <c r="CV118" s="379"/>
      <c r="CW118" s="379"/>
      <c r="CX118" s="379"/>
      <c r="CY118" s="379"/>
      <c r="CZ118" s="379"/>
      <c r="DA118" s="379"/>
      <c r="DB118" s="379"/>
      <c r="DC118" s="379"/>
      <c r="DD118" s="379"/>
      <c r="DE118" s="379"/>
      <c r="DF118" s="379"/>
      <c r="DG118" s="379"/>
      <c r="DH118" s="379"/>
      <c r="DI118" s="379"/>
      <c r="DJ118" s="379"/>
      <c r="DK118" s="379"/>
      <c r="DL118" s="379"/>
      <c r="DM118" s="379"/>
      <c r="DN118" s="379"/>
      <c r="DO118" s="379"/>
      <c r="DP118" s="379"/>
      <c r="DQ118" s="379"/>
      <c r="DR118" s="379"/>
      <c r="DS118" s="379"/>
    </row>
    <row r="119" spans="1:123" s="20" customFormat="1" x14ac:dyDescent="0.2">
      <c r="A119" s="373"/>
      <c r="B119" s="373"/>
      <c r="C119" s="373"/>
      <c r="D119" s="373"/>
      <c r="E119" s="373"/>
      <c r="F119" s="373"/>
      <c r="G119" s="373"/>
      <c r="H119" s="373"/>
      <c r="I119" s="383" t="s">
        <v>237</v>
      </c>
      <c r="J119" s="383"/>
      <c r="K119" s="383"/>
      <c r="L119" s="383"/>
      <c r="M119" s="383"/>
      <c r="N119" s="383"/>
      <c r="O119" s="383"/>
      <c r="P119" s="383"/>
      <c r="Q119" s="383"/>
      <c r="R119" s="383"/>
      <c r="S119" s="383"/>
      <c r="T119" s="383"/>
      <c r="U119" s="383"/>
      <c r="V119" s="383"/>
      <c r="W119" s="383"/>
      <c r="X119" s="383"/>
      <c r="Y119" s="383"/>
      <c r="Z119" s="383"/>
      <c r="AA119" s="383"/>
      <c r="AB119" s="383"/>
      <c r="AC119" s="383"/>
      <c r="AD119" s="383"/>
      <c r="AE119" s="383"/>
      <c r="AF119" s="383"/>
      <c r="AG119" s="383"/>
      <c r="AH119" s="383"/>
      <c r="AI119" s="383"/>
      <c r="AJ119" s="383"/>
      <c r="AK119" s="383"/>
      <c r="AL119" s="383"/>
      <c r="AM119" s="383"/>
      <c r="AN119" s="383"/>
      <c r="AO119" s="383"/>
      <c r="AP119" s="373" t="s">
        <v>248</v>
      </c>
      <c r="AQ119" s="373"/>
      <c r="AR119" s="373"/>
      <c r="AS119" s="373"/>
      <c r="AT119" s="373"/>
      <c r="AU119" s="373"/>
      <c r="AV119" s="373"/>
      <c r="AW119" s="373"/>
      <c r="AX119" s="373"/>
      <c r="AY119" s="373"/>
      <c r="AZ119" s="373"/>
      <c r="BA119" s="373"/>
      <c r="BB119" s="373"/>
      <c r="BC119" s="373"/>
      <c r="BD119" s="373"/>
      <c r="BE119" s="373"/>
      <c r="BF119" s="379"/>
      <c r="BG119" s="379"/>
      <c r="BH119" s="379"/>
      <c r="BI119" s="379"/>
      <c r="BJ119" s="379"/>
      <c r="BK119" s="379"/>
      <c r="BL119" s="379"/>
      <c r="BM119" s="379"/>
      <c r="BN119" s="379"/>
      <c r="BO119" s="379"/>
      <c r="BP119" s="379"/>
      <c r="BQ119" s="379"/>
      <c r="BR119" s="379"/>
      <c r="BS119" s="379"/>
      <c r="BT119" s="379"/>
      <c r="BU119" s="379"/>
      <c r="BV119" s="379"/>
      <c r="BW119" s="379"/>
      <c r="BX119" s="379"/>
      <c r="BY119" s="379"/>
      <c r="BZ119" s="379"/>
      <c r="CA119" s="379"/>
      <c r="CB119" s="379"/>
      <c r="CC119" s="379"/>
      <c r="CD119" s="379"/>
      <c r="CE119" s="379"/>
      <c r="CF119" s="379"/>
      <c r="CG119" s="379"/>
      <c r="CH119" s="379"/>
      <c r="CI119" s="379"/>
      <c r="CJ119" s="379"/>
      <c r="CK119" s="379"/>
      <c r="CL119" s="379"/>
      <c r="CM119" s="379"/>
      <c r="CN119" s="379"/>
      <c r="CO119" s="379"/>
      <c r="CP119" s="379"/>
      <c r="CQ119" s="379"/>
      <c r="CR119" s="379"/>
      <c r="CS119" s="379"/>
      <c r="CT119" s="379"/>
      <c r="CU119" s="379"/>
      <c r="CV119" s="379"/>
      <c r="CW119" s="379"/>
      <c r="CX119" s="379"/>
      <c r="CY119" s="379"/>
      <c r="CZ119" s="379"/>
      <c r="DA119" s="379"/>
      <c r="DB119" s="379"/>
      <c r="DC119" s="379"/>
      <c r="DD119" s="379"/>
      <c r="DE119" s="379"/>
      <c r="DF119" s="379"/>
      <c r="DG119" s="379"/>
      <c r="DH119" s="379"/>
      <c r="DI119" s="379"/>
      <c r="DJ119" s="379"/>
      <c r="DK119" s="379"/>
      <c r="DL119" s="379"/>
      <c r="DM119" s="379"/>
      <c r="DN119" s="379"/>
      <c r="DO119" s="379"/>
      <c r="DP119" s="379"/>
      <c r="DQ119" s="379"/>
      <c r="DR119" s="379"/>
      <c r="DS119" s="379"/>
    </row>
    <row r="120" spans="1:123" s="20" customFormat="1" x14ac:dyDescent="0.2">
      <c r="A120" s="373"/>
      <c r="B120" s="373"/>
      <c r="C120" s="373"/>
      <c r="D120" s="373"/>
      <c r="E120" s="373"/>
      <c r="F120" s="373"/>
      <c r="G120" s="373"/>
      <c r="H120" s="373"/>
      <c r="I120" s="383" t="s">
        <v>238</v>
      </c>
      <c r="J120" s="383"/>
      <c r="K120" s="383"/>
      <c r="L120" s="383"/>
      <c r="M120" s="383"/>
      <c r="N120" s="383"/>
      <c r="O120" s="383"/>
      <c r="P120" s="383"/>
      <c r="Q120" s="383"/>
      <c r="R120" s="383"/>
      <c r="S120" s="383"/>
      <c r="T120" s="383"/>
      <c r="U120" s="383"/>
      <c r="V120" s="383"/>
      <c r="W120" s="383"/>
      <c r="X120" s="383"/>
      <c r="Y120" s="383"/>
      <c r="Z120" s="383"/>
      <c r="AA120" s="383"/>
      <c r="AB120" s="383"/>
      <c r="AC120" s="383"/>
      <c r="AD120" s="383"/>
      <c r="AE120" s="383"/>
      <c r="AF120" s="383"/>
      <c r="AG120" s="383"/>
      <c r="AH120" s="383"/>
      <c r="AI120" s="383"/>
      <c r="AJ120" s="383"/>
      <c r="AK120" s="383"/>
      <c r="AL120" s="383"/>
      <c r="AM120" s="383"/>
      <c r="AN120" s="383"/>
      <c r="AO120" s="383"/>
      <c r="AP120" s="373" t="s">
        <v>248</v>
      </c>
      <c r="AQ120" s="373"/>
      <c r="AR120" s="373"/>
      <c r="AS120" s="373"/>
      <c r="AT120" s="373"/>
      <c r="AU120" s="373"/>
      <c r="AV120" s="373"/>
      <c r="AW120" s="373"/>
      <c r="AX120" s="373"/>
      <c r="AY120" s="373"/>
      <c r="AZ120" s="373"/>
      <c r="BA120" s="373"/>
      <c r="BB120" s="373"/>
      <c r="BC120" s="373"/>
      <c r="BD120" s="373"/>
      <c r="BE120" s="373"/>
      <c r="BF120" s="379"/>
      <c r="BG120" s="379"/>
      <c r="BH120" s="379"/>
      <c r="BI120" s="379"/>
      <c r="BJ120" s="379"/>
      <c r="BK120" s="379"/>
      <c r="BL120" s="379"/>
      <c r="BM120" s="379"/>
      <c r="BN120" s="379"/>
      <c r="BO120" s="379"/>
      <c r="BP120" s="379"/>
      <c r="BQ120" s="379"/>
      <c r="BR120" s="379"/>
      <c r="BS120" s="379"/>
      <c r="BT120" s="379"/>
      <c r="BU120" s="379"/>
      <c r="BV120" s="379"/>
      <c r="BW120" s="379"/>
      <c r="BX120" s="379"/>
      <c r="BY120" s="379"/>
      <c r="BZ120" s="379"/>
      <c r="CA120" s="379"/>
      <c r="CB120" s="379"/>
      <c r="CC120" s="379"/>
      <c r="CD120" s="379"/>
      <c r="CE120" s="379"/>
      <c r="CF120" s="379"/>
      <c r="CG120" s="379"/>
      <c r="CH120" s="379"/>
      <c r="CI120" s="379"/>
      <c r="CJ120" s="379"/>
      <c r="CK120" s="379"/>
      <c r="CL120" s="379"/>
      <c r="CM120" s="379"/>
      <c r="CN120" s="379"/>
      <c r="CO120" s="379"/>
      <c r="CP120" s="379"/>
      <c r="CQ120" s="379"/>
      <c r="CR120" s="379"/>
      <c r="CS120" s="379"/>
      <c r="CT120" s="379"/>
      <c r="CU120" s="379"/>
      <c r="CV120" s="379"/>
      <c r="CW120" s="379"/>
      <c r="CX120" s="379"/>
      <c r="CY120" s="379"/>
      <c r="CZ120" s="379"/>
      <c r="DA120" s="379"/>
      <c r="DB120" s="379"/>
      <c r="DC120" s="379"/>
      <c r="DD120" s="379"/>
      <c r="DE120" s="379"/>
      <c r="DF120" s="379"/>
      <c r="DG120" s="379"/>
      <c r="DH120" s="379"/>
      <c r="DI120" s="379"/>
      <c r="DJ120" s="379"/>
      <c r="DK120" s="379"/>
      <c r="DL120" s="379"/>
      <c r="DM120" s="379"/>
      <c r="DN120" s="379"/>
      <c r="DO120" s="379"/>
      <c r="DP120" s="379"/>
      <c r="DQ120" s="379"/>
      <c r="DR120" s="379"/>
      <c r="DS120" s="379"/>
    </row>
    <row r="121" spans="1:123" s="20" customFormat="1" x14ac:dyDescent="0.2">
      <c r="A121" s="373" t="s">
        <v>252</v>
      </c>
      <c r="B121" s="373"/>
      <c r="C121" s="373"/>
      <c r="D121" s="373"/>
      <c r="E121" s="373"/>
      <c r="F121" s="373"/>
      <c r="G121" s="373"/>
      <c r="H121" s="373"/>
      <c r="I121" s="383" t="s">
        <v>253</v>
      </c>
      <c r="J121" s="383"/>
      <c r="K121" s="383"/>
      <c r="L121" s="383"/>
      <c r="M121" s="383"/>
      <c r="N121" s="383"/>
      <c r="O121" s="383"/>
      <c r="P121" s="383"/>
      <c r="Q121" s="383"/>
      <c r="R121" s="383"/>
      <c r="S121" s="383"/>
      <c r="T121" s="383"/>
      <c r="U121" s="383"/>
      <c r="V121" s="383"/>
      <c r="W121" s="383"/>
      <c r="X121" s="383"/>
      <c r="Y121" s="383"/>
      <c r="Z121" s="383"/>
      <c r="AA121" s="383"/>
      <c r="AB121" s="383"/>
      <c r="AC121" s="383"/>
      <c r="AD121" s="383"/>
      <c r="AE121" s="383"/>
      <c r="AF121" s="383"/>
      <c r="AG121" s="383"/>
      <c r="AH121" s="383"/>
      <c r="AI121" s="383"/>
      <c r="AJ121" s="383"/>
      <c r="AK121" s="383"/>
      <c r="AL121" s="383"/>
      <c r="AM121" s="383"/>
      <c r="AN121" s="383"/>
      <c r="AO121" s="383"/>
      <c r="AP121" s="373" t="s">
        <v>248</v>
      </c>
      <c r="AQ121" s="373"/>
      <c r="AR121" s="373"/>
      <c r="AS121" s="373"/>
      <c r="AT121" s="373"/>
      <c r="AU121" s="373"/>
      <c r="AV121" s="373"/>
      <c r="AW121" s="373"/>
      <c r="AX121" s="373"/>
      <c r="AY121" s="373"/>
      <c r="AZ121" s="373"/>
      <c r="BA121" s="373"/>
      <c r="BB121" s="373"/>
      <c r="BC121" s="373"/>
      <c r="BD121" s="373"/>
      <c r="BE121" s="373"/>
      <c r="BF121" s="379"/>
      <c r="BG121" s="379"/>
      <c r="BH121" s="379"/>
      <c r="BI121" s="379"/>
      <c r="BJ121" s="379"/>
      <c r="BK121" s="379"/>
      <c r="BL121" s="379"/>
      <c r="BM121" s="379"/>
      <c r="BN121" s="379"/>
      <c r="BO121" s="379"/>
      <c r="BP121" s="379"/>
      <c r="BQ121" s="379"/>
      <c r="BR121" s="379"/>
      <c r="BS121" s="379"/>
      <c r="BT121" s="379"/>
      <c r="BU121" s="379"/>
      <c r="BV121" s="379"/>
      <c r="BW121" s="379"/>
      <c r="BX121" s="379"/>
      <c r="BY121" s="379"/>
      <c r="BZ121" s="379"/>
      <c r="CA121" s="379"/>
      <c r="CB121" s="379"/>
      <c r="CC121" s="379"/>
      <c r="CD121" s="379"/>
      <c r="CE121" s="379"/>
      <c r="CF121" s="379"/>
      <c r="CG121" s="379"/>
      <c r="CH121" s="379"/>
      <c r="CI121" s="379"/>
      <c r="CJ121" s="379"/>
      <c r="CK121" s="379"/>
      <c r="CL121" s="379"/>
      <c r="CM121" s="379"/>
      <c r="CN121" s="379"/>
      <c r="CO121" s="379"/>
      <c r="CP121" s="379"/>
      <c r="CQ121" s="379"/>
      <c r="CR121" s="379"/>
      <c r="CS121" s="379"/>
      <c r="CT121" s="379"/>
      <c r="CU121" s="379"/>
      <c r="CV121" s="379"/>
      <c r="CW121" s="379"/>
      <c r="CX121" s="379"/>
      <c r="CY121" s="379"/>
      <c r="CZ121" s="379"/>
      <c r="DA121" s="379"/>
      <c r="DB121" s="379"/>
      <c r="DC121" s="379"/>
      <c r="DD121" s="379"/>
      <c r="DE121" s="379"/>
      <c r="DF121" s="379"/>
      <c r="DG121" s="379"/>
      <c r="DH121" s="379"/>
      <c r="DI121" s="379"/>
      <c r="DJ121" s="379"/>
      <c r="DK121" s="379"/>
      <c r="DL121" s="379"/>
      <c r="DM121" s="379"/>
      <c r="DN121" s="379"/>
      <c r="DO121" s="379"/>
      <c r="DP121" s="379"/>
      <c r="DQ121" s="379"/>
      <c r="DR121" s="379"/>
      <c r="DS121" s="379"/>
    </row>
    <row r="122" spans="1:123" s="20" customFormat="1" x14ac:dyDescent="0.2">
      <c r="A122" s="373"/>
      <c r="B122" s="373"/>
      <c r="C122" s="373"/>
      <c r="D122" s="373"/>
      <c r="E122" s="373"/>
      <c r="F122" s="373"/>
      <c r="G122" s="373"/>
      <c r="H122" s="373"/>
      <c r="I122" s="383" t="s">
        <v>254</v>
      </c>
      <c r="J122" s="383"/>
      <c r="K122" s="383"/>
      <c r="L122" s="383"/>
      <c r="M122" s="383"/>
      <c r="N122" s="383"/>
      <c r="O122" s="383"/>
      <c r="P122" s="383"/>
      <c r="Q122" s="383"/>
      <c r="R122" s="383"/>
      <c r="S122" s="383"/>
      <c r="T122" s="383"/>
      <c r="U122" s="383"/>
      <c r="V122" s="383"/>
      <c r="W122" s="383"/>
      <c r="X122" s="383"/>
      <c r="Y122" s="383"/>
      <c r="Z122" s="383"/>
      <c r="AA122" s="383"/>
      <c r="AB122" s="383"/>
      <c r="AC122" s="383"/>
      <c r="AD122" s="383"/>
      <c r="AE122" s="383"/>
      <c r="AF122" s="383"/>
      <c r="AG122" s="383"/>
      <c r="AH122" s="383"/>
      <c r="AI122" s="383"/>
      <c r="AJ122" s="383"/>
      <c r="AK122" s="383"/>
      <c r="AL122" s="383"/>
      <c r="AM122" s="383"/>
      <c r="AN122" s="383"/>
      <c r="AO122" s="383"/>
      <c r="AP122" s="373"/>
      <c r="AQ122" s="373"/>
      <c r="AR122" s="373"/>
      <c r="AS122" s="373"/>
      <c r="AT122" s="373"/>
      <c r="AU122" s="373"/>
      <c r="AV122" s="373"/>
      <c r="AW122" s="373"/>
      <c r="AX122" s="373"/>
      <c r="AY122" s="373"/>
      <c r="AZ122" s="373"/>
      <c r="BA122" s="373"/>
      <c r="BB122" s="373"/>
      <c r="BC122" s="373"/>
      <c r="BD122" s="373"/>
      <c r="BE122" s="373"/>
      <c r="BF122" s="379"/>
      <c r="BG122" s="379"/>
      <c r="BH122" s="379"/>
      <c r="BI122" s="379"/>
      <c r="BJ122" s="379"/>
      <c r="BK122" s="379"/>
      <c r="BL122" s="379"/>
      <c r="BM122" s="379"/>
      <c r="BN122" s="379"/>
      <c r="BO122" s="379"/>
      <c r="BP122" s="379"/>
      <c r="BQ122" s="379"/>
      <c r="BR122" s="379"/>
      <c r="BS122" s="379"/>
      <c r="BT122" s="379"/>
      <c r="BU122" s="379"/>
      <c r="BV122" s="379"/>
      <c r="BW122" s="379"/>
      <c r="BX122" s="379"/>
      <c r="BY122" s="379"/>
      <c r="BZ122" s="379"/>
      <c r="CA122" s="379"/>
      <c r="CB122" s="379"/>
      <c r="CC122" s="379"/>
      <c r="CD122" s="379"/>
      <c r="CE122" s="379"/>
      <c r="CF122" s="379"/>
      <c r="CG122" s="379"/>
      <c r="CH122" s="379"/>
      <c r="CI122" s="379"/>
      <c r="CJ122" s="379"/>
      <c r="CK122" s="379"/>
      <c r="CL122" s="379"/>
      <c r="CM122" s="379"/>
      <c r="CN122" s="379"/>
      <c r="CO122" s="379"/>
      <c r="CP122" s="379"/>
      <c r="CQ122" s="379"/>
      <c r="CR122" s="379"/>
      <c r="CS122" s="379"/>
      <c r="CT122" s="379"/>
      <c r="CU122" s="379"/>
      <c r="CV122" s="379"/>
      <c r="CW122" s="379"/>
      <c r="CX122" s="379"/>
      <c r="CY122" s="379"/>
      <c r="CZ122" s="379"/>
      <c r="DA122" s="379"/>
      <c r="DB122" s="379"/>
      <c r="DC122" s="379"/>
      <c r="DD122" s="379"/>
      <c r="DE122" s="379"/>
      <c r="DF122" s="379"/>
      <c r="DG122" s="379"/>
      <c r="DH122" s="379"/>
      <c r="DI122" s="379"/>
      <c r="DJ122" s="379"/>
      <c r="DK122" s="379"/>
      <c r="DL122" s="379"/>
      <c r="DM122" s="379"/>
      <c r="DN122" s="379"/>
      <c r="DO122" s="379"/>
      <c r="DP122" s="379"/>
      <c r="DQ122" s="379"/>
      <c r="DR122" s="379"/>
      <c r="DS122" s="379"/>
    </row>
    <row r="123" spans="1:123" s="20" customFormat="1" x14ac:dyDescent="0.2">
      <c r="A123" s="373"/>
      <c r="B123" s="373"/>
      <c r="C123" s="373"/>
      <c r="D123" s="373"/>
      <c r="E123" s="373"/>
      <c r="F123" s="373"/>
      <c r="G123" s="373"/>
      <c r="H123" s="373"/>
      <c r="I123" s="383" t="s">
        <v>255</v>
      </c>
      <c r="J123" s="383"/>
      <c r="K123" s="383"/>
      <c r="L123" s="383"/>
      <c r="M123" s="383"/>
      <c r="N123" s="383"/>
      <c r="O123" s="383"/>
      <c r="P123" s="383"/>
      <c r="Q123" s="383"/>
      <c r="R123" s="383"/>
      <c r="S123" s="383"/>
      <c r="T123" s="383"/>
      <c r="U123" s="383"/>
      <c r="V123" s="383"/>
      <c r="W123" s="383"/>
      <c r="X123" s="383"/>
      <c r="Y123" s="383"/>
      <c r="Z123" s="383"/>
      <c r="AA123" s="383"/>
      <c r="AB123" s="383"/>
      <c r="AC123" s="383"/>
      <c r="AD123" s="383"/>
      <c r="AE123" s="383"/>
      <c r="AF123" s="383"/>
      <c r="AG123" s="383"/>
      <c r="AH123" s="383"/>
      <c r="AI123" s="383"/>
      <c r="AJ123" s="383"/>
      <c r="AK123" s="383"/>
      <c r="AL123" s="383"/>
      <c r="AM123" s="383"/>
      <c r="AN123" s="383"/>
      <c r="AO123" s="383"/>
      <c r="AP123" s="373"/>
      <c r="AQ123" s="373"/>
      <c r="AR123" s="373"/>
      <c r="AS123" s="373"/>
      <c r="AT123" s="373"/>
      <c r="AU123" s="373"/>
      <c r="AV123" s="373"/>
      <c r="AW123" s="373"/>
      <c r="AX123" s="373"/>
      <c r="AY123" s="373"/>
      <c r="AZ123" s="373"/>
      <c r="BA123" s="373"/>
      <c r="BB123" s="373"/>
      <c r="BC123" s="373"/>
      <c r="BD123" s="373"/>
      <c r="BE123" s="373"/>
      <c r="BF123" s="379"/>
      <c r="BG123" s="379"/>
      <c r="BH123" s="379"/>
      <c r="BI123" s="379"/>
      <c r="BJ123" s="379"/>
      <c r="BK123" s="379"/>
      <c r="BL123" s="379"/>
      <c r="BM123" s="379"/>
      <c r="BN123" s="379"/>
      <c r="BO123" s="379"/>
      <c r="BP123" s="379"/>
      <c r="BQ123" s="379"/>
      <c r="BR123" s="379"/>
      <c r="BS123" s="379"/>
      <c r="BT123" s="379"/>
      <c r="BU123" s="379"/>
      <c r="BV123" s="379"/>
      <c r="BW123" s="379"/>
      <c r="BX123" s="379"/>
      <c r="BY123" s="379"/>
      <c r="BZ123" s="379"/>
      <c r="CA123" s="379"/>
      <c r="CB123" s="379"/>
      <c r="CC123" s="379"/>
      <c r="CD123" s="379"/>
      <c r="CE123" s="379"/>
      <c r="CF123" s="379"/>
      <c r="CG123" s="379"/>
      <c r="CH123" s="379"/>
      <c r="CI123" s="379"/>
      <c r="CJ123" s="379"/>
      <c r="CK123" s="379"/>
      <c r="CL123" s="379"/>
      <c r="CM123" s="379"/>
      <c r="CN123" s="379"/>
      <c r="CO123" s="379"/>
      <c r="CP123" s="379"/>
      <c r="CQ123" s="379"/>
      <c r="CR123" s="379"/>
      <c r="CS123" s="379"/>
      <c r="CT123" s="379"/>
      <c r="CU123" s="379"/>
      <c r="CV123" s="379"/>
      <c r="CW123" s="379"/>
      <c r="CX123" s="379"/>
      <c r="CY123" s="379"/>
      <c r="CZ123" s="379"/>
      <c r="DA123" s="379"/>
      <c r="DB123" s="379"/>
      <c r="DC123" s="379"/>
      <c r="DD123" s="379"/>
      <c r="DE123" s="379"/>
      <c r="DF123" s="379"/>
      <c r="DG123" s="379"/>
      <c r="DH123" s="379"/>
      <c r="DI123" s="379"/>
      <c r="DJ123" s="379"/>
      <c r="DK123" s="379"/>
      <c r="DL123" s="379"/>
      <c r="DM123" s="379"/>
      <c r="DN123" s="379"/>
      <c r="DO123" s="379"/>
      <c r="DP123" s="379"/>
      <c r="DQ123" s="379"/>
      <c r="DR123" s="379"/>
      <c r="DS123" s="379"/>
    </row>
    <row r="124" spans="1:123" s="20" customFormat="1" x14ac:dyDescent="0.2">
      <c r="A124" s="373"/>
      <c r="B124" s="373"/>
      <c r="C124" s="373"/>
      <c r="D124" s="373"/>
      <c r="E124" s="373"/>
      <c r="F124" s="373"/>
      <c r="G124" s="373"/>
      <c r="H124" s="373"/>
      <c r="I124" s="383" t="s">
        <v>256</v>
      </c>
      <c r="J124" s="383"/>
      <c r="K124" s="383"/>
      <c r="L124" s="383"/>
      <c r="M124" s="383"/>
      <c r="N124" s="383"/>
      <c r="O124" s="383"/>
      <c r="P124" s="383"/>
      <c r="Q124" s="383"/>
      <c r="R124" s="383"/>
      <c r="S124" s="383"/>
      <c r="T124" s="383"/>
      <c r="U124" s="383"/>
      <c r="V124" s="383"/>
      <c r="W124" s="383"/>
      <c r="X124" s="383"/>
      <c r="Y124" s="383"/>
      <c r="Z124" s="383"/>
      <c r="AA124" s="383"/>
      <c r="AB124" s="383"/>
      <c r="AC124" s="383"/>
      <c r="AD124" s="383"/>
      <c r="AE124" s="383"/>
      <c r="AF124" s="383"/>
      <c r="AG124" s="383"/>
      <c r="AH124" s="383"/>
      <c r="AI124" s="383"/>
      <c r="AJ124" s="383"/>
      <c r="AK124" s="383"/>
      <c r="AL124" s="383"/>
      <c r="AM124" s="383"/>
      <c r="AN124" s="383"/>
      <c r="AO124" s="383"/>
      <c r="AP124" s="373"/>
      <c r="AQ124" s="373"/>
      <c r="AR124" s="373"/>
      <c r="AS124" s="373"/>
      <c r="AT124" s="373"/>
      <c r="AU124" s="373"/>
      <c r="AV124" s="373"/>
      <c r="AW124" s="373"/>
      <c r="AX124" s="373"/>
      <c r="AY124" s="373"/>
      <c r="AZ124" s="373"/>
      <c r="BA124" s="373"/>
      <c r="BB124" s="373"/>
      <c r="BC124" s="373"/>
      <c r="BD124" s="373"/>
      <c r="BE124" s="373"/>
      <c r="BF124" s="379"/>
      <c r="BG124" s="379"/>
      <c r="BH124" s="379"/>
      <c r="BI124" s="379"/>
      <c r="BJ124" s="379"/>
      <c r="BK124" s="379"/>
      <c r="BL124" s="379"/>
      <c r="BM124" s="379"/>
      <c r="BN124" s="379"/>
      <c r="BO124" s="379"/>
      <c r="BP124" s="379"/>
      <c r="BQ124" s="379"/>
      <c r="BR124" s="379"/>
      <c r="BS124" s="379"/>
      <c r="BT124" s="379"/>
      <c r="BU124" s="379"/>
      <c r="BV124" s="379"/>
      <c r="BW124" s="379"/>
      <c r="BX124" s="379"/>
      <c r="BY124" s="379"/>
      <c r="BZ124" s="379"/>
      <c r="CA124" s="379"/>
      <c r="CB124" s="379"/>
      <c r="CC124" s="379"/>
      <c r="CD124" s="379"/>
      <c r="CE124" s="379"/>
      <c r="CF124" s="379"/>
      <c r="CG124" s="379"/>
      <c r="CH124" s="379"/>
      <c r="CI124" s="379"/>
      <c r="CJ124" s="379"/>
      <c r="CK124" s="379"/>
      <c r="CL124" s="379"/>
      <c r="CM124" s="379"/>
      <c r="CN124" s="379"/>
      <c r="CO124" s="379"/>
      <c r="CP124" s="379"/>
      <c r="CQ124" s="379"/>
      <c r="CR124" s="379"/>
      <c r="CS124" s="379"/>
      <c r="CT124" s="379"/>
      <c r="CU124" s="379"/>
      <c r="CV124" s="379"/>
      <c r="CW124" s="379"/>
      <c r="CX124" s="379"/>
      <c r="CY124" s="379"/>
      <c r="CZ124" s="379"/>
      <c r="DA124" s="379"/>
      <c r="DB124" s="379"/>
      <c r="DC124" s="379"/>
      <c r="DD124" s="379"/>
      <c r="DE124" s="379"/>
      <c r="DF124" s="379"/>
      <c r="DG124" s="379"/>
      <c r="DH124" s="379"/>
      <c r="DI124" s="379"/>
      <c r="DJ124" s="379"/>
      <c r="DK124" s="379"/>
      <c r="DL124" s="379"/>
      <c r="DM124" s="379"/>
      <c r="DN124" s="379"/>
      <c r="DO124" s="379"/>
      <c r="DP124" s="379"/>
      <c r="DQ124" s="379"/>
      <c r="DR124" s="379"/>
      <c r="DS124" s="379"/>
    </row>
    <row r="125" spans="1:123" s="20" customFormat="1" x14ac:dyDescent="0.2">
      <c r="A125" s="373" t="s">
        <v>46</v>
      </c>
      <c r="B125" s="373"/>
      <c r="C125" s="373"/>
      <c r="D125" s="373"/>
      <c r="E125" s="373"/>
      <c r="F125" s="373"/>
      <c r="G125" s="373"/>
      <c r="H125" s="373"/>
      <c r="I125" s="383" t="s">
        <v>257</v>
      </c>
      <c r="J125" s="383"/>
      <c r="K125" s="383"/>
      <c r="L125" s="383"/>
      <c r="M125" s="383"/>
      <c r="N125" s="383"/>
      <c r="O125" s="383"/>
      <c r="P125" s="383"/>
      <c r="Q125" s="383"/>
      <c r="R125" s="383"/>
      <c r="S125" s="383"/>
      <c r="T125" s="383"/>
      <c r="U125" s="383"/>
      <c r="V125" s="383"/>
      <c r="W125" s="383"/>
      <c r="X125" s="383"/>
      <c r="Y125" s="383"/>
      <c r="Z125" s="383"/>
      <c r="AA125" s="383"/>
      <c r="AB125" s="383"/>
      <c r="AC125" s="383"/>
      <c r="AD125" s="383"/>
      <c r="AE125" s="383"/>
      <c r="AF125" s="383"/>
      <c r="AG125" s="383"/>
      <c r="AH125" s="383"/>
      <c r="AI125" s="383"/>
      <c r="AJ125" s="383"/>
      <c r="AK125" s="383"/>
      <c r="AL125" s="383"/>
      <c r="AM125" s="383"/>
      <c r="AN125" s="383"/>
      <c r="AO125" s="383"/>
      <c r="AP125" s="373"/>
      <c r="AQ125" s="373"/>
      <c r="AR125" s="373"/>
      <c r="AS125" s="373"/>
      <c r="AT125" s="373"/>
      <c r="AU125" s="373"/>
      <c r="AV125" s="373"/>
      <c r="AW125" s="373"/>
      <c r="AX125" s="373"/>
      <c r="AY125" s="373"/>
      <c r="AZ125" s="373"/>
      <c r="BA125" s="373"/>
      <c r="BB125" s="373"/>
      <c r="BC125" s="373"/>
      <c r="BD125" s="373"/>
      <c r="BE125" s="373"/>
      <c r="BF125" s="379"/>
      <c r="BG125" s="379"/>
      <c r="BH125" s="379"/>
      <c r="BI125" s="379"/>
      <c r="BJ125" s="379"/>
      <c r="BK125" s="379"/>
      <c r="BL125" s="379"/>
      <c r="BM125" s="379"/>
      <c r="BN125" s="379"/>
      <c r="BO125" s="379"/>
      <c r="BP125" s="379"/>
      <c r="BQ125" s="379"/>
      <c r="BR125" s="379"/>
      <c r="BS125" s="379"/>
      <c r="BT125" s="379"/>
      <c r="BU125" s="379"/>
      <c r="BV125" s="379"/>
      <c r="BW125" s="379"/>
      <c r="BX125" s="379"/>
      <c r="BY125" s="379"/>
      <c r="BZ125" s="379"/>
      <c r="CA125" s="379"/>
      <c r="CB125" s="379"/>
      <c r="CC125" s="379"/>
      <c r="CD125" s="379"/>
      <c r="CE125" s="379"/>
      <c r="CF125" s="379"/>
      <c r="CG125" s="379"/>
      <c r="CH125" s="379"/>
      <c r="CI125" s="379"/>
      <c r="CJ125" s="379"/>
      <c r="CK125" s="379"/>
      <c r="CL125" s="379"/>
      <c r="CM125" s="379"/>
      <c r="CN125" s="379"/>
      <c r="CO125" s="379"/>
      <c r="CP125" s="379"/>
      <c r="CQ125" s="379"/>
      <c r="CR125" s="379"/>
      <c r="CS125" s="379"/>
      <c r="CT125" s="379"/>
      <c r="CU125" s="379"/>
      <c r="CV125" s="379"/>
      <c r="CW125" s="379"/>
      <c r="CX125" s="379"/>
      <c r="CY125" s="379"/>
      <c r="CZ125" s="379"/>
      <c r="DA125" s="379"/>
      <c r="DB125" s="379"/>
      <c r="DC125" s="379"/>
      <c r="DD125" s="379"/>
      <c r="DE125" s="379"/>
      <c r="DF125" s="379"/>
      <c r="DG125" s="379"/>
      <c r="DH125" s="379"/>
      <c r="DI125" s="379"/>
      <c r="DJ125" s="379"/>
      <c r="DK125" s="379"/>
      <c r="DL125" s="379"/>
      <c r="DM125" s="379"/>
      <c r="DN125" s="379"/>
      <c r="DO125" s="379"/>
      <c r="DP125" s="379"/>
      <c r="DQ125" s="379"/>
      <c r="DR125" s="379"/>
      <c r="DS125" s="379"/>
    </row>
    <row r="126" spans="1:123" s="20" customFormat="1" x14ac:dyDescent="0.2">
      <c r="A126" s="373"/>
      <c r="B126" s="373"/>
      <c r="C126" s="373"/>
      <c r="D126" s="373"/>
      <c r="E126" s="373"/>
      <c r="F126" s="373"/>
      <c r="G126" s="373"/>
      <c r="H126" s="373"/>
      <c r="I126" s="383" t="s">
        <v>258</v>
      </c>
      <c r="J126" s="383"/>
      <c r="K126" s="383"/>
      <c r="L126" s="383"/>
      <c r="M126" s="383"/>
      <c r="N126" s="383"/>
      <c r="O126" s="383"/>
      <c r="P126" s="383"/>
      <c r="Q126" s="383"/>
      <c r="R126" s="383"/>
      <c r="S126" s="383"/>
      <c r="T126" s="383"/>
      <c r="U126" s="383"/>
      <c r="V126" s="383"/>
      <c r="W126" s="383"/>
      <c r="X126" s="383"/>
      <c r="Y126" s="383"/>
      <c r="Z126" s="383"/>
      <c r="AA126" s="383"/>
      <c r="AB126" s="383"/>
      <c r="AC126" s="383"/>
      <c r="AD126" s="383"/>
      <c r="AE126" s="383"/>
      <c r="AF126" s="383"/>
      <c r="AG126" s="383"/>
      <c r="AH126" s="383"/>
      <c r="AI126" s="383"/>
      <c r="AJ126" s="383"/>
      <c r="AK126" s="383"/>
      <c r="AL126" s="383"/>
      <c r="AM126" s="383"/>
      <c r="AN126" s="383"/>
      <c r="AO126" s="383"/>
      <c r="AP126" s="373"/>
      <c r="AQ126" s="373"/>
      <c r="AR126" s="373"/>
      <c r="AS126" s="373"/>
      <c r="AT126" s="373"/>
      <c r="AU126" s="373"/>
      <c r="AV126" s="373"/>
      <c r="AW126" s="373"/>
      <c r="AX126" s="373"/>
      <c r="AY126" s="373"/>
      <c r="AZ126" s="373"/>
      <c r="BA126" s="373"/>
      <c r="BB126" s="373"/>
      <c r="BC126" s="373"/>
      <c r="BD126" s="373"/>
      <c r="BE126" s="373"/>
      <c r="BF126" s="379"/>
      <c r="BG126" s="379"/>
      <c r="BH126" s="379"/>
      <c r="BI126" s="379"/>
      <c r="BJ126" s="379"/>
      <c r="BK126" s="379"/>
      <c r="BL126" s="379"/>
      <c r="BM126" s="379"/>
      <c r="BN126" s="379"/>
      <c r="BO126" s="379"/>
      <c r="BP126" s="379"/>
      <c r="BQ126" s="379"/>
      <c r="BR126" s="379"/>
      <c r="BS126" s="379"/>
      <c r="BT126" s="379"/>
      <c r="BU126" s="379"/>
      <c r="BV126" s="379"/>
      <c r="BW126" s="379"/>
      <c r="BX126" s="379"/>
      <c r="BY126" s="379"/>
      <c r="BZ126" s="379"/>
      <c r="CA126" s="379"/>
      <c r="CB126" s="379"/>
      <c r="CC126" s="379"/>
      <c r="CD126" s="379"/>
      <c r="CE126" s="379"/>
      <c r="CF126" s="379"/>
      <c r="CG126" s="379"/>
      <c r="CH126" s="379"/>
      <c r="CI126" s="379"/>
      <c r="CJ126" s="379"/>
      <c r="CK126" s="379"/>
      <c r="CL126" s="379"/>
      <c r="CM126" s="379"/>
      <c r="CN126" s="379"/>
      <c r="CO126" s="379"/>
      <c r="CP126" s="379"/>
      <c r="CQ126" s="379"/>
      <c r="CR126" s="379"/>
      <c r="CS126" s="379"/>
      <c r="CT126" s="379"/>
      <c r="CU126" s="379"/>
      <c r="CV126" s="379"/>
      <c r="CW126" s="379"/>
      <c r="CX126" s="379"/>
      <c r="CY126" s="379"/>
      <c r="CZ126" s="379"/>
      <c r="DA126" s="379"/>
      <c r="DB126" s="379"/>
      <c r="DC126" s="379"/>
      <c r="DD126" s="379"/>
      <c r="DE126" s="379"/>
      <c r="DF126" s="379"/>
      <c r="DG126" s="379"/>
      <c r="DH126" s="379"/>
      <c r="DI126" s="379"/>
      <c r="DJ126" s="379"/>
      <c r="DK126" s="379"/>
      <c r="DL126" s="379"/>
      <c r="DM126" s="379"/>
      <c r="DN126" s="379"/>
      <c r="DO126" s="379"/>
      <c r="DP126" s="379"/>
      <c r="DQ126" s="379"/>
      <c r="DR126" s="379"/>
      <c r="DS126" s="379"/>
    </row>
    <row r="127" spans="1:123" s="20" customFormat="1" x14ac:dyDescent="0.2">
      <c r="A127" s="373"/>
      <c r="B127" s="373"/>
      <c r="C127" s="373"/>
      <c r="D127" s="373"/>
      <c r="E127" s="373"/>
      <c r="F127" s="373"/>
      <c r="G127" s="373"/>
      <c r="H127" s="373"/>
      <c r="I127" s="383" t="s">
        <v>87</v>
      </c>
      <c r="J127" s="383"/>
      <c r="K127" s="383"/>
      <c r="L127" s="383"/>
      <c r="M127" s="383"/>
      <c r="N127" s="383"/>
      <c r="O127" s="383"/>
      <c r="P127" s="383"/>
      <c r="Q127" s="383"/>
      <c r="R127" s="383"/>
      <c r="S127" s="383"/>
      <c r="T127" s="383"/>
      <c r="U127" s="383"/>
      <c r="V127" s="383"/>
      <c r="W127" s="383"/>
      <c r="X127" s="383"/>
      <c r="Y127" s="383"/>
      <c r="Z127" s="383"/>
      <c r="AA127" s="383"/>
      <c r="AB127" s="383"/>
      <c r="AC127" s="383"/>
      <c r="AD127" s="383"/>
      <c r="AE127" s="383"/>
      <c r="AF127" s="383"/>
      <c r="AG127" s="383"/>
      <c r="AH127" s="383"/>
      <c r="AI127" s="383"/>
      <c r="AJ127" s="383"/>
      <c r="AK127" s="383"/>
      <c r="AL127" s="383"/>
      <c r="AM127" s="383"/>
      <c r="AN127" s="383"/>
      <c r="AO127" s="383"/>
      <c r="AP127" s="373"/>
      <c r="AQ127" s="373"/>
      <c r="AR127" s="373"/>
      <c r="AS127" s="373"/>
      <c r="AT127" s="373"/>
      <c r="AU127" s="373"/>
      <c r="AV127" s="373"/>
      <c r="AW127" s="373"/>
      <c r="AX127" s="373"/>
      <c r="AY127" s="373"/>
      <c r="AZ127" s="373"/>
      <c r="BA127" s="373"/>
      <c r="BB127" s="373"/>
      <c r="BC127" s="373"/>
      <c r="BD127" s="373"/>
      <c r="BE127" s="373"/>
      <c r="BF127" s="379"/>
      <c r="BG127" s="379"/>
      <c r="BH127" s="379"/>
      <c r="BI127" s="379"/>
      <c r="BJ127" s="379"/>
      <c r="BK127" s="379"/>
      <c r="BL127" s="379"/>
      <c r="BM127" s="379"/>
      <c r="BN127" s="379"/>
      <c r="BO127" s="379"/>
      <c r="BP127" s="379"/>
      <c r="BQ127" s="379"/>
      <c r="BR127" s="379"/>
      <c r="BS127" s="379"/>
      <c r="BT127" s="379"/>
      <c r="BU127" s="379"/>
      <c r="BV127" s="379"/>
      <c r="BW127" s="379"/>
      <c r="BX127" s="379"/>
      <c r="BY127" s="379"/>
      <c r="BZ127" s="379"/>
      <c r="CA127" s="379"/>
      <c r="CB127" s="379"/>
      <c r="CC127" s="379"/>
      <c r="CD127" s="379"/>
      <c r="CE127" s="379"/>
      <c r="CF127" s="379"/>
      <c r="CG127" s="379"/>
      <c r="CH127" s="379"/>
      <c r="CI127" s="379"/>
      <c r="CJ127" s="379"/>
      <c r="CK127" s="379"/>
      <c r="CL127" s="379"/>
      <c r="CM127" s="379"/>
      <c r="CN127" s="379"/>
      <c r="CO127" s="379"/>
      <c r="CP127" s="379"/>
      <c r="CQ127" s="379"/>
      <c r="CR127" s="379"/>
      <c r="CS127" s="379"/>
      <c r="CT127" s="379"/>
      <c r="CU127" s="379"/>
      <c r="CV127" s="379"/>
      <c r="CW127" s="379"/>
      <c r="CX127" s="379"/>
      <c r="CY127" s="379"/>
      <c r="CZ127" s="379"/>
      <c r="DA127" s="379"/>
      <c r="DB127" s="379"/>
      <c r="DC127" s="379"/>
      <c r="DD127" s="379"/>
      <c r="DE127" s="379"/>
      <c r="DF127" s="379"/>
      <c r="DG127" s="379"/>
      <c r="DH127" s="379"/>
      <c r="DI127" s="379"/>
      <c r="DJ127" s="379"/>
      <c r="DK127" s="379"/>
      <c r="DL127" s="379"/>
      <c r="DM127" s="379"/>
      <c r="DN127" s="379"/>
      <c r="DO127" s="379"/>
      <c r="DP127" s="379"/>
      <c r="DQ127" s="379"/>
      <c r="DR127" s="379"/>
      <c r="DS127" s="379"/>
    </row>
    <row r="128" spans="1:123" s="20" customFormat="1" x14ac:dyDescent="0.2">
      <c r="A128" s="373" t="s">
        <v>48</v>
      </c>
      <c r="B128" s="373"/>
      <c r="C128" s="373"/>
      <c r="D128" s="373"/>
      <c r="E128" s="373"/>
      <c r="F128" s="373"/>
      <c r="G128" s="373"/>
      <c r="H128" s="373"/>
      <c r="I128" s="383" t="s">
        <v>259</v>
      </c>
      <c r="J128" s="383"/>
      <c r="K128" s="383"/>
      <c r="L128" s="383"/>
      <c r="M128" s="383"/>
      <c r="N128" s="383"/>
      <c r="O128" s="383"/>
      <c r="P128" s="383"/>
      <c r="Q128" s="383"/>
      <c r="R128" s="383"/>
      <c r="S128" s="383"/>
      <c r="T128" s="383"/>
      <c r="U128" s="383"/>
      <c r="V128" s="383"/>
      <c r="W128" s="383"/>
      <c r="X128" s="383"/>
      <c r="Y128" s="383"/>
      <c r="Z128" s="383"/>
      <c r="AA128" s="383"/>
      <c r="AB128" s="383"/>
      <c r="AC128" s="383"/>
      <c r="AD128" s="383"/>
      <c r="AE128" s="383"/>
      <c r="AF128" s="383"/>
      <c r="AG128" s="383"/>
      <c r="AH128" s="383"/>
      <c r="AI128" s="383"/>
      <c r="AJ128" s="383"/>
      <c r="AK128" s="383"/>
      <c r="AL128" s="383"/>
      <c r="AM128" s="383"/>
      <c r="AN128" s="383"/>
      <c r="AO128" s="383"/>
      <c r="AP128" s="373" t="s">
        <v>260</v>
      </c>
      <c r="AQ128" s="373"/>
      <c r="AR128" s="373"/>
      <c r="AS128" s="373"/>
      <c r="AT128" s="373"/>
      <c r="AU128" s="373"/>
      <c r="AV128" s="373"/>
      <c r="AW128" s="373"/>
      <c r="AX128" s="373"/>
      <c r="AY128" s="373"/>
      <c r="AZ128" s="373"/>
      <c r="BA128" s="373"/>
      <c r="BB128" s="373"/>
      <c r="BC128" s="373"/>
      <c r="BD128" s="373"/>
      <c r="BE128" s="373"/>
      <c r="BF128" s="379"/>
      <c r="BG128" s="379"/>
      <c r="BH128" s="379"/>
      <c r="BI128" s="379"/>
      <c r="BJ128" s="379"/>
      <c r="BK128" s="379"/>
      <c r="BL128" s="379"/>
      <c r="BM128" s="379"/>
      <c r="BN128" s="379"/>
      <c r="BO128" s="379"/>
      <c r="BP128" s="379"/>
      <c r="BQ128" s="379"/>
      <c r="BR128" s="379"/>
      <c r="BS128" s="379"/>
      <c r="BT128" s="379"/>
      <c r="BU128" s="379"/>
      <c r="BV128" s="379"/>
      <c r="BW128" s="379"/>
      <c r="BX128" s="379"/>
      <c r="BY128" s="379"/>
      <c r="BZ128" s="379"/>
      <c r="CA128" s="379"/>
      <c r="CB128" s="379"/>
      <c r="CC128" s="379"/>
      <c r="CD128" s="379"/>
      <c r="CE128" s="379"/>
      <c r="CF128" s="379"/>
      <c r="CG128" s="379"/>
      <c r="CH128" s="379"/>
      <c r="CI128" s="379"/>
      <c r="CJ128" s="379"/>
      <c r="CK128" s="379"/>
      <c r="CL128" s="379"/>
      <c r="CM128" s="379"/>
      <c r="CN128" s="379"/>
      <c r="CO128" s="379"/>
      <c r="CP128" s="379"/>
      <c r="CQ128" s="379"/>
      <c r="CR128" s="379"/>
      <c r="CS128" s="379"/>
      <c r="CT128" s="379"/>
      <c r="CU128" s="379"/>
      <c r="CV128" s="379"/>
      <c r="CW128" s="379"/>
      <c r="CX128" s="379"/>
      <c r="CY128" s="379"/>
      <c r="CZ128" s="379"/>
      <c r="DA128" s="379"/>
      <c r="DB128" s="379"/>
      <c r="DC128" s="379"/>
      <c r="DD128" s="379"/>
      <c r="DE128" s="379"/>
      <c r="DF128" s="379"/>
      <c r="DG128" s="379"/>
      <c r="DH128" s="379"/>
      <c r="DI128" s="379"/>
      <c r="DJ128" s="379"/>
      <c r="DK128" s="379"/>
      <c r="DL128" s="379"/>
      <c r="DM128" s="379"/>
      <c r="DN128" s="379"/>
      <c r="DO128" s="379"/>
      <c r="DP128" s="379"/>
      <c r="DQ128" s="379"/>
      <c r="DR128" s="379"/>
      <c r="DS128" s="379"/>
    </row>
    <row r="129" spans="1:123" s="20" customFormat="1" x14ac:dyDescent="0.2">
      <c r="A129" s="373"/>
      <c r="B129" s="373"/>
      <c r="C129" s="373"/>
      <c r="D129" s="373"/>
      <c r="E129" s="373"/>
      <c r="F129" s="373"/>
      <c r="G129" s="373"/>
      <c r="H129" s="373"/>
      <c r="I129" s="383" t="s">
        <v>249</v>
      </c>
      <c r="J129" s="383"/>
      <c r="K129" s="383"/>
      <c r="L129" s="383"/>
      <c r="M129" s="383"/>
      <c r="N129" s="383"/>
      <c r="O129" s="383"/>
      <c r="P129" s="383"/>
      <c r="Q129" s="383"/>
      <c r="R129" s="383"/>
      <c r="S129" s="383"/>
      <c r="T129" s="383"/>
      <c r="U129" s="383"/>
      <c r="V129" s="383"/>
      <c r="W129" s="383"/>
      <c r="X129" s="383"/>
      <c r="Y129" s="383"/>
      <c r="Z129" s="383"/>
      <c r="AA129" s="383"/>
      <c r="AB129" s="383"/>
      <c r="AC129" s="383"/>
      <c r="AD129" s="383"/>
      <c r="AE129" s="383"/>
      <c r="AF129" s="383"/>
      <c r="AG129" s="383"/>
      <c r="AH129" s="383"/>
      <c r="AI129" s="383"/>
      <c r="AJ129" s="383"/>
      <c r="AK129" s="383"/>
      <c r="AL129" s="383"/>
      <c r="AM129" s="383"/>
      <c r="AN129" s="383"/>
      <c r="AO129" s="383"/>
      <c r="AP129" s="373"/>
      <c r="AQ129" s="373"/>
      <c r="AR129" s="373"/>
      <c r="AS129" s="373"/>
      <c r="AT129" s="373"/>
      <c r="AU129" s="373"/>
      <c r="AV129" s="373"/>
      <c r="AW129" s="373"/>
      <c r="AX129" s="373"/>
      <c r="AY129" s="373"/>
      <c r="AZ129" s="373"/>
      <c r="BA129" s="373"/>
      <c r="BB129" s="373"/>
      <c r="BC129" s="373"/>
      <c r="BD129" s="373"/>
      <c r="BE129" s="373"/>
      <c r="BF129" s="379"/>
      <c r="BG129" s="379"/>
      <c r="BH129" s="379"/>
      <c r="BI129" s="379"/>
      <c r="BJ129" s="379"/>
      <c r="BK129" s="379"/>
      <c r="BL129" s="379"/>
      <c r="BM129" s="379"/>
      <c r="BN129" s="379"/>
      <c r="BO129" s="379"/>
      <c r="BP129" s="379"/>
      <c r="BQ129" s="379"/>
      <c r="BR129" s="379"/>
      <c r="BS129" s="379"/>
      <c r="BT129" s="379"/>
      <c r="BU129" s="379"/>
      <c r="BV129" s="379"/>
      <c r="BW129" s="379"/>
      <c r="BX129" s="379"/>
      <c r="BY129" s="379"/>
      <c r="BZ129" s="379"/>
      <c r="CA129" s="379"/>
      <c r="CB129" s="379"/>
      <c r="CC129" s="379"/>
      <c r="CD129" s="379"/>
      <c r="CE129" s="379"/>
      <c r="CF129" s="379"/>
      <c r="CG129" s="379"/>
      <c r="CH129" s="379"/>
      <c r="CI129" s="379"/>
      <c r="CJ129" s="379"/>
      <c r="CK129" s="379"/>
      <c r="CL129" s="379"/>
      <c r="CM129" s="379"/>
      <c r="CN129" s="379"/>
      <c r="CO129" s="379"/>
      <c r="CP129" s="379"/>
      <c r="CQ129" s="379"/>
      <c r="CR129" s="379"/>
      <c r="CS129" s="379"/>
      <c r="CT129" s="379"/>
      <c r="CU129" s="379"/>
      <c r="CV129" s="379"/>
      <c r="CW129" s="379"/>
      <c r="CX129" s="379"/>
      <c r="CY129" s="379"/>
      <c r="CZ129" s="379"/>
      <c r="DA129" s="379"/>
      <c r="DB129" s="379"/>
      <c r="DC129" s="379"/>
      <c r="DD129" s="379"/>
      <c r="DE129" s="379"/>
      <c r="DF129" s="379"/>
      <c r="DG129" s="379"/>
      <c r="DH129" s="379"/>
      <c r="DI129" s="379"/>
      <c r="DJ129" s="379"/>
      <c r="DK129" s="379"/>
      <c r="DL129" s="379"/>
      <c r="DM129" s="379"/>
      <c r="DN129" s="379"/>
      <c r="DO129" s="379"/>
      <c r="DP129" s="379"/>
      <c r="DQ129" s="379"/>
      <c r="DR129" s="379"/>
      <c r="DS129" s="379"/>
    </row>
    <row r="130" spans="1:123" s="20" customFormat="1" x14ac:dyDescent="0.2">
      <c r="A130" s="373" t="s">
        <v>52</v>
      </c>
      <c r="B130" s="373"/>
      <c r="C130" s="373"/>
      <c r="D130" s="373"/>
      <c r="E130" s="373"/>
      <c r="F130" s="373"/>
      <c r="G130" s="373"/>
      <c r="H130" s="373"/>
      <c r="I130" s="383" t="s">
        <v>261</v>
      </c>
      <c r="J130" s="383"/>
      <c r="K130" s="383"/>
      <c r="L130" s="383"/>
      <c r="M130" s="383"/>
      <c r="N130" s="383"/>
      <c r="O130" s="383"/>
      <c r="P130" s="383"/>
      <c r="Q130" s="383"/>
      <c r="R130" s="383"/>
      <c r="S130" s="383"/>
      <c r="T130" s="383"/>
      <c r="U130" s="383"/>
      <c r="V130" s="383"/>
      <c r="W130" s="383"/>
      <c r="X130" s="383"/>
      <c r="Y130" s="383"/>
      <c r="Z130" s="383"/>
      <c r="AA130" s="383"/>
      <c r="AB130" s="383"/>
      <c r="AC130" s="383"/>
      <c r="AD130" s="383"/>
      <c r="AE130" s="383"/>
      <c r="AF130" s="383"/>
      <c r="AG130" s="383"/>
      <c r="AH130" s="383"/>
      <c r="AI130" s="383"/>
      <c r="AJ130" s="383"/>
      <c r="AK130" s="383"/>
      <c r="AL130" s="383"/>
      <c r="AM130" s="383"/>
      <c r="AN130" s="383"/>
      <c r="AO130" s="383"/>
      <c r="AP130" s="373" t="s">
        <v>260</v>
      </c>
      <c r="AQ130" s="373"/>
      <c r="AR130" s="373"/>
      <c r="AS130" s="373"/>
      <c r="AT130" s="373"/>
      <c r="AU130" s="373"/>
      <c r="AV130" s="373"/>
      <c r="AW130" s="373"/>
      <c r="AX130" s="373"/>
      <c r="AY130" s="373"/>
      <c r="AZ130" s="373"/>
      <c r="BA130" s="373"/>
      <c r="BB130" s="373"/>
      <c r="BC130" s="373"/>
      <c r="BD130" s="373"/>
      <c r="BE130" s="373"/>
      <c r="BF130" s="379"/>
      <c r="BG130" s="379"/>
      <c r="BH130" s="379"/>
      <c r="BI130" s="379"/>
      <c r="BJ130" s="379"/>
      <c r="BK130" s="379"/>
      <c r="BL130" s="379"/>
      <c r="BM130" s="379"/>
      <c r="BN130" s="379"/>
      <c r="BO130" s="379"/>
      <c r="BP130" s="379"/>
      <c r="BQ130" s="379"/>
      <c r="BR130" s="379"/>
      <c r="BS130" s="379"/>
      <c r="BT130" s="379"/>
      <c r="BU130" s="379"/>
      <c r="BV130" s="379"/>
      <c r="BW130" s="379"/>
      <c r="BX130" s="379"/>
      <c r="BY130" s="379"/>
      <c r="BZ130" s="379"/>
      <c r="CA130" s="379"/>
      <c r="CB130" s="379"/>
      <c r="CC130" s="379"/>
      <c r="CD130" s="379"/>
      <c r="CE130" s="379"/>
      <c r="CF130" s="379"/>
      <c r="CG130" s="379"/>
      <c r="CH130" s="379"/>
      <c r="CI130" s="379"/>
      <c r="CJ130" s="379"/>
      <c r="CK130" s="379"/>
      <c r="CL130" s="379"/>
      <c r="CM130" s="379"/>
      <c r="CN130" s="379"/>
      <c r="CO130" s="379"/>
      <c r="CP130" s="379"/>
      <c r="CQ130" s="379"/>
      <c r="CR130" s="379"/>
      <c r="CS130" s="379"/>
      <c r="CT130" s="379"/>
      <c r="CU130" s="379"/>
      <c r="CV130" s="379"/>
      <c r="CW130" s="379"/>
      <c r="CX130" s="379"/>
      <c r="CY130" s="379"/>
      <c r="CZ130" s="379"/>
      <c r="DA130" s="379"/>
      <c r="DB130" s="379"/>
      <c r="DC130" s="379"/>
      <c r="DD130" s="379"/>
      <c r="DE130" s="379"/>
      <c r="DF130" s="379"/>
      <c r="DG130" s="379"/>
      <c r="DH130" s="379"/>
      <c r="DI130" s="379"/>
      <c r="DJ130" s="379"/>
      <c r="DK130" s="379"/>
      <c r="DL130" s="379"/>
      <c r="DM130" s="379"/>
      <c r="DN130" s="379"/>
      <c r="DO130" s="379"/>
      <c r="DP130" s="379"/>
      <c r="DQ130" s="379"/>
      <c r="DR130" s="379"/>
      <c r="DS130" s="379"/>
    </row>
    <row r="131" spans="1:123" s="20" customFormat="1" x14ac:dyDescent="0.2">
      <c r="A131" s="373"/>
      <c r="B131" s="373"/>
      <c r="C131" s="373"/>
      <c r="D131" s="373"/>
      <c r="E131" s="373"/>
      <c r="F131" s="373"/>
      <c r="G131" s="373"/>
      <c r="H131" s="373"/>
      <c r="I131" s="383" t="s">
        <v>232</v>
      </c>
      <c r="J131" s="383"/>
      <c r="K131" s="383"/>
      <c r="L131" s="383"/>
      <c r="M131" s="383"/>
      <c r="N131" s="383"/>
      <c r="O131" s="383"/>
      <c r="P131" s="383"/>
      <c r="Q131" s="383"/>
      <c r="R131" s="383"/>
      <c r="S131" s="383"/>
      <c r="T131" s="383"/>
      <c r="U131" s="383"/>
      <c r="V131" s="383"/>
      <c r="W131" s="383"/>
      <c r="X131" s="383"/>
      <c r="Y131" s="383"/>
      <c r="Z131" s="383"/>
      <c r="AA131" s="383"/>
      <c r="AB131" s="383"/>
      <c r="AC131" s="383"/>
      <c r="AD131" s="383"/>
      <c r="AE131" s="383"/>
      <c r="AF131" s="383"/>
      <c r="AG131" s="383"/>
      <c r="AH131" s="383"/>
      <c r="AI131" s="383"/>
      <c r="AJ131" s="383"/>
      <c r="AK131" s="383"/>
      <c r="AL131" s="383"/>
      <c r="AM131" s="383"/>
      <c r="AN131" s="383"/>
      <c r="AO131" s="383"/>
      <c r="AP131" s="373"/>
      <c r="AQ131" s="373"/>
      <c r="AR131" s="373"/>
      <c r="AS131" s="373"/>
      <c r="AT131" s="373"/>
      <c r="AU131" s="373"/>
      <c r="AV131" s="373"/>
      <c r="AW131" s="373"/>
      <c r="AX131" s="373"/>
      <c r="AY131" s="373"/>
      <c r="AZ131" s="373"/>
      <c r="BA131" s="373"/>
      <c r="BB131" s="373"/>
      <c r="BC131" s="373"/>
      <c r="BD131" s="373"/>
      <c r="BE131" s="373"/>
      <c r="BF131" s="379"/>
      <c r="BG131" s="379"/>
      <c r="BH131" s="379"/>
      <c r="BI131" s="379"/>
      <c r="BJ131" s="379"/>
      <c r="BK131" s="379"/>
      <c r="BL131" s="379"/>
      <c r="BM131" s="379"/>
      <c r="BN131" s="379"/>
      <c r="BO131" s="379"/>
      <c r="BP131" s="379"/>
      <c r="BQ131" s="379"/>
      <c r="BR131" s="379"/>
      <c r="BS131" s="379"/>
      <c r="BT131" s="379"/>
      <c r="BU131" s="379"/>
      <c r="BV131" s="379"/>
      <c r="BW131" s="379"/>
      <c r="BX131" s="379"/>
      <c r="BY131" s="379"/>
      <c r="BZ131" s="379"/>
      <c r="CA131" s="379"/>
      <c r="CB131" s="379"/>
      <c r="CC131" s="379"/>
      <c r="CD131" s="379"/>
      <c r="CE131" s="379"/>
      <c r="CF131" s="379"/>
      <c r="CG131" s="379"/>
      <c r="CH131" s="379"/>
      <c r="CI131" s="379"/>
      <c r="CJ131" s="379"/>
      <c r="CK131" s="379"/>
      <c r="CL131" s="379"/>
      <c r="CM131" s="379"/>
      <c r="CN131" s="379"/>
      <c r="CO131" s="379"/>
      <c r="CP131" s="379"/>
      <c r="CQ131" s="379"/>
      <c r="CR131" s="379"/>
      <c r="CS131" s="379"/>
      <c r="CT131" s="379"/>
      <c r="CU131" s="379"/>
      <c r="CV131" s="379"/>
      <c r="CW131" s="379"/>
      <c r="CX131" s="379"/>
      <c r="CY131" s="379"/>
      <c r="CZ131" s="379"/>
      <c r="DA131" s="379"/>
      <c r="DB131" s="379"/>
      <c r="DC131" s="379"/>
      <c r="DD131" s="379"/>
      <c r="DE131" s="379"/>
      <c r="DF131" s="379"/>
      <c r="DG131" s="379"/>
      <c r="DH131" s="379"/>
      <c r="DI131" s="379"/>
      <c r="DJ131" s="379"/>
      <c r="DK131" s="379"/>
      <c r="DL131" s="379"/>
      <c r="DM131" s="379"/>
      <c r="DN131" s="379"/>
      <c r="DO131" s="379"/>
      <c r="DP131" s="379"/>
      <c r="DQ131" s="379"/>
      <c r="DR131" s="379"/>
      <c r="DS131" s="379"/>
    </row>
    <row r="132" spans="1:123" s="20" customFormat="1" x14ac:dyDescent="0.2">
      <c r="A132" s="373"/>
      <c r="B132" s="373"/>
      <c r="C132" s="373"/>
      <c r="D132" s="373"/>
      <c r="E132" s="373"/>
      <c r="F132" s="373"/>
      <c r="G132" s="373"/>
      <c r="H132" s="373"/>
      <c r="I132" s="383" t="s">
        <v>189</v>
      </c>
      <c r="J132" s="383"/>
      <c r="K132" s="383"/>
      <c r="L132" s="383"/>
      <c r="M132" s="383"/>
      <c r="N132" s="383"/>
      <c r="O132" s="383"/>
      <c r="P132" s="383"/>
      <c r="Q132" s="383"/>
      <c r="R132" s="383"/>
      <c r="S132" s="383"/>
      <c r="T132" s="383"/>
      <c r="U132" s="383"/>
      <c r="V132" s="383"/>
      <c r="W132" s="383"/>
      <c r="X132" s="383"/>
      <c r="Y132" s="383"/>
      <c r="Z132" s="383"/>
      <c r="AA132" s="383"/>
      <c r="AB132" s="383"/>
      <c r="AC132" s="383"/>
      <c r="AD132" s="383"/>
      <c r="AE132" s="383"/>
      <c r="AF132" s="383"/>
      <c r="AG132" s="383"/>
      <c r="AH132" s="383"/>
      <c r="AI132" s="383"/>
      <c r="AJ132" s="383"/>
      <c r="AK132" s="383"/>
      <c r="AL132" s="383"/>
      <c r="AM132" s="383"/>
      <c r="AN132" s="383"/>
      <c r="AO132" s="383"/>
      <c r="AP132" s="373"/>
      <c r="AQ132" s="373"/>
      <c r="AR132" s="373"/>
      <c r="AS132" s="373"/>
      <c r="AT132" s="373"/>
      <c r="AU132" s="373"/>
      <c r="AV132" s="373"/>
      <c r="AW132" s="373"/>
      <c r="AX132" s="373"/>
      <c r="AY132" s="373"/>
      <c r="AZ132" s="373"/>
      <c r="BA132" s="373"/>
      <c r="BB132" s="373"/>
      <c r="BC132" s="373"/>
      <c r="BD132" s="373"/>
      <c r="BE132" s="373"/>
      <c r="BF132" s="379"/>
      <c r="BG132" s="379"/>
      <c r="BH132" s="379"/>
      <c r="BI132" s="379"/>
      <c r="BJ132" s="379"/>
      <c r="BK132" s="379"/>
      <c r="BL132" s="379"/>
      <c r="BM132" s="379"/>
      <c r="BN132" s="379"/>
      <c r="BO132" s="379"/>
      <c r="BP132" s="379"/>
      <c r="BQ132" s="379"/>
      <c r="BR132" s="379"/>
      <c r="BS132" s="379"/>
      <c r="BT132" s="379"/>
      <c r="BU132" s="379"/>
      <c r="BV132" s="379"/>
      <c r="BW132" s="379"/>
      <c r="BX132" s="379"/>
      <c r="BY132" s="379"/>
      <c r="BZ132" s="379"/>
      <c r="CA132" s="379"/>
      <c r="CB132" s="379"/>
      <c r="CC132" s="379"/>
      <c r="CD132" s="379"/>
      <c r="CE132" s="379"/>
      <c r="CF132" s="379"/>
      <c r="CG132" s="379"/>
      <c r="CH132" s="379"/>
      <c r="CI132" s="379"/>
      <c r="CJ132" s="379"/>
      <c r="CK132" s="379"/>
      <c r="CL132" s="379"/>
      <c r="CM132" s="379"/>
      <c r="CN132" s="379"/>
      <c r="CO132" s="379"/>
      <c r="CP132" s="379"/>
      <c r="CQ132" s="379"/>
      <c r="CR132" s="379"/>
      <c r="CS132" s="379"/>
      <c r="CT132" s="379"/>
      <c r="CU132" s="379"/>
      <c r="CV132" s="379"/>
      <c r="CW132" s="379"/>
      <c r="CX132" s="379"/>
      <c r="CY132" s="379"/>
      <c r="CZ132" s="379"/>
      <c r="DA132" s="379"/>
      <c r="DB132" s="379"/>
      <c r="DC132" s="379"/>
      <c r="DD132" s="379"/>
      <c r="DE132" s="379"/>
      <c r="DF132" s="379"/>
      <c r="DG132" s="379"/>
      <c r="DH132" s="379"/>
      <c r="DI132" s="379"/>
      <c r="DJ132" s="379"/>
      <c r="DK132" s="379"/>
      <c r="DL132" s="379"/>
      <c r="DM132" s="379"/>
      <c r="DN132" s="379"/>
      <c r="DO132" s="379"/>
      <c r="DP132" s="379"/>
      <c r="DQ132" s="379"/>
      <c r="DR132" s="379"/>
      <c r="DS132" s="379"/>
    </row>
    <row r="133" spans="1:123" s="20" customFormat="1" x14ac:dyDescent="0.2">
      <c r="A133" s="373"/>
      <c r="B133" s="373"/>
      <c r="C133" s="373"/>
      <c r="D133" s="373"/>
      <c r="E133" s="373"/>
      <c r="F133" s="373"/>
      <c r="G133" s="373"/>
      <c r="H133" s="373"/>
      <c r="I133" s="383" t="s">
        <v>233</v>
      </c>
      <c r="J133" s="383"/>
      <c r="K133" s="383"/>
      <c r="L133" s="383"/>
      <c r="M133" s="383"/>
      <c r="N133" s="383"/>
      <c r="O133" s="383"/>
      <c r="P133" s="383"/>
      <c r="Q133" s="383"/>
      <c r="R133" s="383"/>
      <c r="S133" s="383"/>
      <c r="T133" s="383"/>
      <c r="U133" s="383"/>
      <c r="V133" s="383"/>
      <c r="W133" s="383"/>
      <c r="X133" s="383"/>
      <c r="Y133" s="383"/>
      <c r="Z133" s="383"/>
      <c r="AA133" s="383"/>
      <c r="AB133" s="383"/>
      <c r="AC133" s="383"/>
      <c r="AD133" s="383"/>
      <c r="AE133" s="383"/>
      <c r="AF133" s="383"/>
      <c r="AG133" s="383"/>
      <c r="AH133" s="383"/>
      <c r="AI133" s="383"/>
      <c r="AJ133" s="383"/>
      <c r="AK133" s="383"/>
      <c r="AL133" s="383"/>
      <c r="AM133" s="383"/>
      <c r="AN133" s="383"/>
      <c r="AO133" s="383"/>
      <c r="AP133" s="373"/>
      <c r="AQ133" s="373"/>
      <c r="AR133" s="373"/>
      <c r="AS133" s="373"/>
      <c r="AT133" s="373"/>
      <c r="AU133" s="373"/>
      <c r="AV133" s="373"/>
      <c r="AW133" s="373"/>
      <c r="AX133" s="373"/>
      <c r="AY133" s="373"/>
      <c r="AZ133" s="373"/>
      <c r="BA133" s="373"/>
      <c r="BB133" s="373"/>
      <c r="BC133" s="373"/>
      <c r="BD133" s="373"/>
      <c r="BE133" s="373"/>
      <c r="BF133" s="379"/>
      <c r="BG133" s="379"/>
      <c r="BH133" s="379"/>
      <c r="BI133" s="379"/>
      <c r="BJ133" s="379"/>
      <c r="BK133" s="379"/>
      <c r="BL133" s="379"/>
      <c r="BM133" s="379"/>
      <c r="BN133" s="379"/>
      <c r="BO133" s="379"/>
      <c r="BP133" s="379"/>
      <c r="BQ133" s="379"/>
      <c r="BR133" s="379"/>
      <c r="BS133" s="379"/>
      <c r="BT133" s="379"/>
      <c r="BU133" s="379"/>
      <c r="BV133" s="379"/>
      <c r="BW133" s="379"/>
      <c r="BX133" s="379"/>
      <c r="BY133" s="379"/>
      <c r="BZ133" s="379"/>
      <c r="CA133" s="379"/>
      <c r="CB133" s="379"/>
      <c r="CC133" s="379"/>
      <c r="CD133" s="379"/>
      <c r="CE133" s="379"/>
      <c r="CF133" s="379"/>
      <c r="CG133" s="379"/>
      <c r="CH133" s="379"/>
      <c r="CI133" s="379"/>
      <c r="CJ133" s="379"/>
      <c r="CK133" s="379"/>
      <c r="CL133" s="379"/>
      <c r="CM133" s="379"/>
      <c r="CN133" s="379"/>
      <c r="CO133" s="379"/>
      <c r="CP133" s="379"/>
      <c r="CQ133" s="379"/>
      <c r="CR133" s="379"/>
      <c r="CS133" s="379"/>
      <c r="CT133" s="379"/>
      <c r="CU133" s="379"/>
      <c r="CV133" s="379"/>
      <c r="CW133" s="379"/>
      <c r="CX133" s="379"/>
      <c r="CY133" s="379"/>
      <c r="CZ133" s="379"/>
      <c r="DA133" s="379"/>
      <c r="DB133" s="379"/>
      <c r="DC133" s="379"/>
      <c r="DD133" s="379"/>
      <c r="DE133" s="379"/>
      <c r="DF133" s="379"/>
      <c r="DG133" s="379"/>
      <c r="DH133" s="379"/>
      <c r="DI133" s="379"/>
      <c r="DJ133" s="379"/>
      <c r="DK133" s="379"/>
      <c r="DL133" s="379"/>
      <c r="DM133" s="379"/>
      <c r="DN133" s="379"/>
      <c r="DO133" s="379"/>
      <c r="DP133" s="379"/>
      <c r="DQ133" s="379"/>
      <c r="DR133" s="379"/>
      <c r="DS133" s="379"/>
    </row>
    <row r="134" spans="1:123" s="20" customFormat="1" x14ac:dyDescent="0.2">
      <c r="A134" s="373"/>
      <c r="B134" s="373"/>
      <c r="C134" s="373"/>
      <c r="D134" s="373"/>
      <c r="E134" s="373"/>
      <c r="F134" s="373"/>
      <c r="G134" s="373"/>
      <c r="H134" s="373"/>
      <c r="I134" s="383" t="s">
        <v>234</v>
      </c>
      <c r="J134" s="383"/>
      <c r="K134" s="383"/>
      <c r="L134" s="383"/>
      <c r="M134" s="383"/>
      <c r="N134" s="383"/>
      <c r="O134" s="383"/>
      <c r="P134" s="383"/>
      <c r="Q134" s="383"/>
      <c r="R134" s="383"/>
      <c r="S134" s="383"/>
      <c r="T134" s="383"/>
      <c r="U134" s="383"/>
      <c r="V134" s="383"/>
      <c r="W134" s="383"/>
      <c r="X134" s="383"/>
      <c r="Y134" s="383"/>
      <c r="Z134" s="383"/>
      <c r="AA134" s="383"/>
      <c r="AB134" s="383"/>
      <c r="AC134" s="383"/>
      <c r="AD134" s="383"/>
      <c r="AE134" s="383"/>
      <c r="AF134" s="383"/>
      <c r="AG134" s="383"/>
      <c r="AH134" s="383"/>
      <c r="AI134" s="383"/>
      <c r="AJ134" s="383"/>
      <c r="AK134" s="383"/>
      <c r="AL134" s="383"/>
      <c r="AM134" s="383"/>
      <c r="AN134" s="383"/>
      <c r="AO134" s="383"/>
      <c r="AP134" s="373"/>
      <c r="AQ134" s="373"/>
      <c r="AR134" s="373"/>
      <c r="AS134" s="373"/>
      <c r="AT134" s="373"/>
      <c r="AU134" s="373"/>
      <c r="AV134" s="373"/>
      <c r="AW134" s="373"/>
      <c r="AX134" s="373"/>
      <c r="AY134" s="373"/>
      <c r="AZ134" s="373"/>
      <c r="BA134" s="373"/>
      <c r="BB134" s="373"/>
      <c r="BC134" s="373"/>
      <c r="BD134" s="373"/>
      <c r="BE134" s="373"/>
      <c r="BF134" s="379"/>
      <c r="BG134" s="379"/>
      <c r="BH134" s="379"/>
      <c r="BI134" s="379"/>
      <c r="BJ134" s="379"/>
      <c r="BK134" s="379"/>
      <c r="BL134" s="379"/>
      <c r="BM134" s="379"/>
      <c r="BN134" s="379"/>
      <c r="BO134" s="379"/>
      <c r="BP134" s="379"/>
      <c r="BQ134" s="379"/>
      <c r="BR134" s="379"/>
      <c r="BS134" s="379"/>
      <c r="BT134" s="379"/>
      <c r="BU134" s="379"/>
      <c r="BV134" s="379"/>
      <c r="BW134" s="379"/>
      <c r="BX134" s="379"/>
      <c r="BY134" s="379"/>
      <c r="BZ134" s="379"/>
      <c r="CA134" s="379"/>
      <c r="CB134" s="379"/>
      <c r="CC134" s="379"/>
      <c r="CD134" s="379"/>
      <c r="CE134" s="379"/>
      <c r="CF134" s="379"/>
      <c r="CG134" s="379"/>
      <c r="CH134" s="379"/>
      <c r="CI134" s="379"/>
      <c r="CJ134" s="379"/>
      <c r="CK134" s="379"/>
      <c r="CL134" s="379"/>
      <c r="CM134" s="379"/>
      <c r="CN134" s="379"/>
      <c r="CO134" s="379"/>
      <c r="CP134" s="379"/>
      <c r="CQ134" s="379"/>
      <c r="CR134" s="379"/>
      <c r="CS134" s="379"/>
      <c r="CT134" s="379"/>
      <c r="CU134" s="379"/>
      <c r="CV134" s="379"/>
      <c r="CW134" s="379"/>
      <c r="CX134" s="379"/>
      <c r="CY134" s="379"/>
      <c r="CZ134" s="379"/>
      <c r="DA134" s="379"/>
      <c r="DB134" s="379"/>
      <c r="DC134" s="379"/>
      <c r="DD134" s="379"/>
      <c r="DE134" s="379"/>
      <c r="DF134" s="379"/>
      <c r="DG134" s="379"/>
      <c r="DH134" s="379"/>
      <c r="DI134" s="379"/>
      <c r="DJ134" s="379"/>
      <c r="DK134" s="379"/>
      <c r="DL134" s="379"/>
      <c r="DM134" s="379"/>
      <c r="DN134" s="379"/>
      <c r="DO134" s="379"/>
      <c r="DP134" s="379"/>
      <c r="DQ134" s="379"/>
      <c r="DR134" s="379"/>
      <c r="DS134" s="379"/>
    </row>
    <row r="135" spans="1:123" s="20" customFormat="1" x14ac:dyDescent="0.2">
      <c r="A135" s="373"/>
      <c r="B135" s="373"/>
      <c r="C135" s="373"/>
      <c r="D135" s="373"/>
      <c r="E135" s="373"/>
      <c r="F135" s="373"/>
      <c r="G135" s="373"/>
      <c r="H135" s="373"/>
      <c r="I135" s="383" t="s">
        <v>235</v>
      </c>
      <c r="J135" s="383"/>
      <c r="K135" s="383"/>
      <c r="L135" s="383"/>
      <c r="M135" s="383"/>
      <c r="N135" s="383"/>
      <c r="O135" s="383"/>
      <c r="P135" s="383"/>
      <c r="Q135" s="383"/>
      <c r="R135" s="383"/>
      <c r="S135" s="383"/>
      <c r="T135" s="383"/>
      <c r="U135" s="383"/>
      <c r="V135" s="383"/>
      <c r="W135" s="383"/>
      <c r="X135" s="383"/>
      <c r="Y135" s="383"/>
      <c r="Z135" s="383"/>
      <c r="AA135" s="383"/>
      <c r="AB135" s="383"/>
      <c r="AC135" s="383"/>
      <c r="AD135" s="383"/>
      <c r="AE135" s="383"/>
      <c r="AF135" s="383"/>
      <c r="AG135" s="383"/>
      <c r="AH135" s="383"/>
      <c r="AI135" s="383"/>
      <c r="AJ135" s="383"/>
      <c r="AK135" s="383"/>
      <c r="AL135" s="383"/>
      <c r="AM135" s="383"/>
      <c r="AN135" s="383"/>
      <c r="AO135" s="383"/>
      <c r="AP135" s="373" t="s">
        <v>260</v>
      </c>
      <c r="AQ135" s="373"/>
      <c r="AR135" s="373"/>
      <c r="AS135" s="373"/>
      <c r="AT135" s="373"/>
      <c r="AU135" s="373"/>
      <c r="AV135" s="373"/>
      <c r="AW135" s="373"/>
      <c r="AX135" s="373"/>
      <c r="AY135" s="373"/>
      <c r="AZ135" s="373"/>
      <c r="BA135" s="373"/>
      <c r="BB135" s="373"/>
      <c r="BC135" s="373"/>
      <c r="BD135" s="373"/>
      <c r="BE135" s="373"/>
      <c r="BF135" s="379"/>
      <c r="BG135" s="379"/>
      <c r="BH135" s="379"/>
      <c r="BI135" s="379"/>
      <c r="BJ135" s="379"/>
      <c r="BK135" s="379"/>
      <c r="BL135" s="379"/>
      <c r="BM135" s="379"/>
      <c r="BN135" s="379"/>
      <c r="BO135" s="379"/>
      <c r="BP135" s="379"/>
      <c r="BQ135" s="379"/>
      <c r="BR135" s="379"/>
      <c r="BS135" s="379"/>
      <c r="BT135" s="379"/>
      <c r="BU135" s="379"/>
      <c r="BV135" s="379"/>
      <c r="BW135" s="379"/>
      <c r="BX135" s="379"/>
      <c r="BY135" s="379"/>
      <c r="BZ135" s="379"/>
      <c r="CA135" s="379"/>
      <c r="CB135" s="379"/>
      <c r="CC135" s="379"/>
      <c r="CD135" s="379"/>
      <c r="CE135" s="379"/>
      <c r="CF135" s="379"/>
      <c r="CG135" s="379"/>
      <c r="CH135" s="379"/>
      <c r="CI135" s="379"/>
      <c r="CJ135" s="379"/>
      <c r="CK135" s="379"/>
      <c r="CL135" s="379"/>
      <c r="CM135" s="379"/>
      <c r="CN135" s="379"/>
      <c r="CO135" s="379"/>
      <c r="CP135" s="379"/>
      <c r="CQ135" s="379"/>
      <c r="CR135" s="379"/>
      <c r="CS135" s="379"/>
      <c r="CT135" s="379"/>
      <c r="CU135" s="379"/>
      <c r="CV135" s="379"/>
      <c r="CW135" s="379"/>
      <c r="CX135" s="379"/>
      <c r="CY135" s="379"/>
      <c r="CZ135" s="379"/>
      <c r="DA135" s="379"/>
      <c r="DB135" s="379"/>
      <c r="DC135" s="379"/>
      <c r="DD135" s="379"/>
      <c r="DE135" s="379"/>
      <c r="DF135" s="379"/>
      <c r="DG135" s="379"/>
      <c r="DH135" s="379"/>
      <c r="DI135" s="379"/>
      <c r="DJ135" s="379"/>
      <c r="DK135" s="379"/>
      <c r="DL135" s="379"/>
      <c r="DM135" s="379"/>
      <c r="DN135" s="379"/>
      <c r="DO135" s="379"/>
      <c r="DP135" s="379"/>
      <c r="DQ135" s="379"/>
      <c r="DR135" s="379"/>
      <c r="DS135" s="379"/>
    </row>
    <row r="136" spans="1:123" s="20" customFormat="1" x14ac:dyDescent="0.2">
      <c r="A136" s="373"/>
      <c r="B136" s="373"/>
      <c r="C136" s="373"/>
      <c r="D136" s="373"/>
      <c r="E136" s="373"/>
      <c r="F136" s="373"/>
      <c r="G136" s="373"/>
      <c r="H136" s="373"/>
      <c r="I136" s="383" t="s">
        <v>236</v>
      </c>
      <c r="J136" s="383"/>
      <c r="K136" s="383"/>
      <c r="L136" s="383"/>
      <c r="M136" s="383"/>
      <c r="N136" s="383"/>
      <c r="O136" s="383"/>
      <c r="P136" s="383"/>
      <c r="Q136" s="383"/>
      <c r="R136" s="383"/>
      <c r="S136" s="383"/>
      <c r="T136" s="383"/>
      <c r="U136" s="383"/>
      <c r="V136" s="383"/>
      <c r="W136" s="383"/>
      <c r="X136" s="383"/>
      <c r="Y136" s="383"/>
      <c r="Z136" s="383"/>
      <c r="AA136" s="383"/>
      <c r="AB136" s="383"/>
      <c r="AC136" s="383"/>
      <c r="AD136" s="383"/>
      <c r="AE136" s="383"/>
      <c r="AF136" s="383"/>
      <c r="AG136" s="383"/>
      <c r="AH136" s="383"/>
      <c r="AI136" s="383"/>
      <c r="AJ136" s="383"/>
      <c r="AK136" s="383"/>
      <c r="AL136" s="383"/>
      <c r="AM136" s="383"/>
      <c r="AN136" s="383"/>
      <c r="AO136" s="383"/>
      <c r="AP136" s="373" t="s">
        <v>260</v>
      </c>
      <c r="AQ136" s="373"/>
      <c r="AR136" s="373"/>
      <c r="AS136" s="373"/>
      <c r="AT136" s="373"/>
      <c r="AU136" s="373"/>
      <c r="AV136" s="373"/>
      <c r="AW136" s="373"/>
      <c r="AX136" s="373"/>
      <c r="AY136" s="373"/>
      <c r="AZ136" s="373"/>
      <c r="BA136" s="373"/>
      <c r="BB136" s="373"/>
      <c r="BC136" s="373"/>
      <c r="BD136" s="373"/>
      <c r="BE136" s="373"/>
      <c r="BF136" s="379"/>
      <c r="BG136" s="379"/>
      <c r="BH136" s="379"/>
      <c r="BI136" s="379"/>
      <c r="BJ136" s="379"/>
      <c r="BK136" s="379"/>
      <c r="BL136" s="379"/>
      <c r="BM136" s="379"/>
      <c r="BN136" s="379"/>
      <c r="BO136" s="379"/>
      <c r="BP136" s="379"/>
      <c r="BQ136" s="379"/>
      <c r="BR136" s="379"/>
      <c r="BS136" s="379"/>
      <c r="BT136" s="379"/>
      <c r="BU136" s="379"/>
      <c r="BV136" s="379"/>
      <c r="BW136" s="379"/>
      <c r="BX136" s="379"/>
      <c r="BY136" s="379"/>
      <c r="BZ136" s="379"/>
      <c r="CA136" s="379"/>
      <c r="CB136" s="379"/>
      <c r="CC136" s="379"/>
      <c r="CD136" s="379"/>
      <c r="CE136" s="379"/>
      <c r="CF136" s="379"/>
      <c r="CG136" s="379"/>
      <c r="CH136" s="379"/>
      <c r="CI136" s="379"/>
      <c r="CJ136" s="379"/>
      <c r="CK136" s="379"/>
      <c r="CL136" s="379"/>
      <c r="CM136" s="379"/>
      <c r="CN136" s="379"/>
      <c r="CO136" s="379"/>
      <c r="CP136" s="379"/>
      <c r="CQ136" s="379"/>
      <c r="CR136" s="379"/>
      <c r="CS136" s="379"/>
      <c r="CT136" s="379"/>
      <c r="CU136" s="379"/>
      <c r="CV136" s="379"/>
      <c r="CW136" s="379"/>
      <c r="CX136" s="379"/>
      <c r="CY136" s="379"/>
      <c r="CZ136" s="379"/>
      <c r="DA136" s="379"/>
      <c r="DB136" s="379"/>
      <c r="DC136" s="379"/>
      <c r="DD136" s="379"/>
      <c r="DE136" s="379"/>
      <c r="DF136" s="379"/>
      <c r="DG136" s="379"/>
      <c r="DH136" s="379"/>
      <c r="DI136" s="379"/>
      <c r="DJ136" s="379"/>
      <c r="DK136" s="379"/>
      <c r="DL136" s="379"/>
      <c r="DM136" s="379"/>
      <c r="DN136" s="379"/>
      <c r="DO136" s="379"/>
      <c r="DP136" s="379"/>
      <c r="DQ136" s="379"/>
      <c r="DR136" s="379"/>
      <c r="DS136" s="379"/>
    </row>
    <row r="137" spans="1:123" s="20" customFormat="1" x14ac:dyDescent="0.2">
      <c r="A137" s="373"/>
      <c r="B137" s="373"/>
      <c r="C137" s="373"/>
      <c r="D137" s="373"/>
      <c r="E137" s="373"/>
      <c r="F137" s="373"/>
      <c r="G137" s="373"/>
      <c r="H137" s="373"/>
      <c r="I137" s="383" t="s">
        <v>237</v>
      </c>
      <c r="J137" s="383"/>
      <c r="K137" s="383"/>
      <c r="L137" s="383"/>
      <c r="M137" s="383"/>
      <c r="N137" s="383"/>
      <c r="O137" s="383"/>
      <c r="P137" s="383"/>
      <c r="Q137" s="383"/>
      <c r="R137" s="383"/>
      <c r="S137" s="383"/>
      <c r="T137" s="383"/>
      <c r="U137" s="383"/>
      <c r="V137" s="383"/>
      <c r="W137" s="383"/>
      <c r="X137" s="383"/>
      <c r="Y137" s="383"/>
      <c r="Z137" s="383"/>
      <c r="AA137" s="383"/>
      <c r="AB137" s="383"/>
      <c r="AC137" s="383"/>
      <c r="AD137" s="383"/>
      <c r="AE137" s="383"/>
      <c r="AF137" s="383"/>
      <c r="AG137" s="383"/>
      <c r="AH137" s="383"/>
      <c r="AI137" s="383"/>
      <c r="AJ137" s="383"/>
      <c r="AK137" s="383"/>
      <c r="AL137" s="383"/>
      <c r="AM137" s="383"/>
      <c r="AN137" s="383"/>
      <c r="AO137" s="383"/>
      <c r="AP137" s="373" t="s">
        <v>260</v>
      </c>
      <c r="AQ137" s="373"/>
      <c r="AR137" s="373"/>
      <c r="AS137" s="373"/>
      <c r="AT137" s="373"/>
      <c r="AU137" s="373"/>
      <c r="AV137" s="373"/>
      <c r="AW137" s="373"/>
      <c r="AX137" s="373"/>
      <c r="AY137" s="373"/>
      <c r="AZ137" s="373"/>
      <c r="BA137" s="373"/>
      <c r="BB137" s="373"/>
      <c r="BC137" s="373"/>
      <c r="BD137" s="373"/>
      <c r="BE137" s="373"/>
      <c r="BF137" s="379"/>
      <c r="BG137" s="379"/>
      <c r="BH137" s="379"/>
      <c r="BI137" s="379"/>
      <c r="BJ137" s="379"/>
      <c r="BK137" s="379"/>
      <c r="BL137" s="379"/>
      <c r="BM137" s="379"/>
      <c r="BN137" s="379"/>
      <c r="BO137" s="379"/>
      <c r="BP137" s="379"/>
      <c r="BQ137" s="379"/>
      <c r="BR137" s="379"/>
      <c r="BS137" s="379"/>
      <c r="BT137" s="379"/>
      <c r="BU137" s="379"/>
      <c r="BV137" s="379"/>
      <c r="BW137" s="379"/>
      <c r="BX137" s="379"/>
      <c r="BY137" s="379"/>
      <c r="BZ137" s="379"/>
      <c r="CA137" s="379"/>
      <c r="CB137" s="379"/>
      <c r="CC137" s="379"/>
      <c r="CD137" s="379"/>
      <c r="CE137" s="379"/>
      <c r="CF137" s="379"/>
      <c r="CG137" s="379"/>
      <c r="CH137" s="379"/>
      <c r="CI137" s="379"/>
      <c r="CJ137" s="379"/>
      <c r="CK137" s="379"/>
      <c r="CL137" s="379"/>
      <c r="CM137" s="379"/>
      <c r="CN137" s="379"/>
      <c r="CO137" s="379"/>
      <c r="CP137" s="379"/>
      <c r="CQ137" s="379"/>
      <c r="CR137" s="379"/>
      <c r="CS137" s="379"/>
      <c r="CT137" s="379"/>
      <c r="CU137" s="379"/>
      <c r="CV137" s="379"/>
      <c r="CW137" s="379"/>
      <c r="CX137" s="379"/>
      <c r="CY137" s="379"/>
      <c r="CZ137" s="379"/>
      <c r="DA137" s="379"/>
      <c r="DB137" s="379"/>
      <c r="DC137" s="379"/>
      <c r="DD137" s="379"/>
      <c r="DE137" s="379"/>
      <c r="DF137" s="379"/>
      <c r="DG137" s="379"/>
      <c r="DH137" s="379"/>
      <c r="DI137" s="379"/>
      <c r="DJ137" s="379"/>
      <c r="DK137" s="379"/>
      <c r="DL137" s="379"/>
      <c r="DM137" s="379"/>
      <c r="DN137" s="379"/>
      <c r="DO137" s="379"/>
      <c r="DP137" s="379"/>
      <c r="DQ137" s="379"/>
      <c r="DR137" s="379"/>
      <c r="DS137" s="379"/>
    </row>
    <row r="138" spans="1:123" s="20" customFormat="1" x14ac:dyDescent="0.2">
      <c r="A138" s="373"/>
      <c r="B138" s="373"/>
      <c r="C138" s="373"/>
      <c r="D138" s="373"/>
      <c r="E138" s="373"/>
      <c r="F138" s="373"/>
      <c r="G138" s="373"/>
      <c r="H138" s="373"/>
      <c r="I138" s="383" t="s">
        <v>238</v>
      </c>
      <c r="J138" s="383"/>
      <c r="K138" s="383"/>
      <c r="L138" s="383"/>
      <c r="M138" s="383"/>
      <c r="N138" s="383"/>
      <c r="O138" s="383"/>
      <c r="P138" s="383"/>
      <c r="Q138" s="383"/>
      <c r="R138" s="383"/>
      <c r="S138" s="383"/>
      <c r="T138" s="383"/>
      <c r="U138" s="383"/>
      <c r="V138" s="383"/>
      <c r="W138" s="383"/>
      <c r="X138" s="383"/>
      <c r="Y138" s="383"/>
      <c r="Z138" s="383"/>
      <c r="AA138" s="383"/>
      <c r="AB138" s="383"/>
      <c r="AC138" s="383"/>
      <c r="AD138" s="383"/>
      <c r="AE138" s="383"/>
      <c r="AF138" s="383"/>
      <c r="AG138" s="383"/>
      <c r="AH138" s="383"/>
      <c r="AI138" s="383"/>
      <c r="AJ138" s="383"/>
      <c r="AK138" s="383"/>
      <c r="AL138" s="383"/>
      <c r="AM138" s="383"/>
      <c r="AN138" s="383"/>
      <c r="AO138" s="383"/>
      <c r="AP138" s="373" t="s">
        <v>260</v>
      </c>
      <c r="AQ138" s="373"/>
      <c r="AR138" s="373"/>
      <c r="AS138" s="373"/>
      <c r="AT138" s="373"/>
      <c r="AU138" s="373"/>
      <c r="AV138" s="373"/>
      <c r="AW138" s="373"/>
      <c r="AX138" s="373"/>
      <c r="AY138" s="373"/>
      <c r="AZ138" s="373"/>
      <c r="BA138" s="373"/>
      <c r="BB138" s="373"/>
      <c r="BC138" s="373"/>
      <c r="BD138" s="373"/>
      <c r="BE138" s="373"/>
      <c r="BF138" s="379"/>
      <c r="BG138" s="379"/>
      <c r="BH138" s="379"/>
      <c r="BI138" s="379"/>
      <c r="BJ138" s="379"/>
      <c r="BK138" s="379"/>
      <c r="BL138" s="379"/>
      <c r="BM138" s="379"/>
      <c r="BN138" s="379"/>
      <c r="BO138" s="379"/>
      <c r="BP138" s="379"/>
      <c r="BQ138" s="379"/>
      <c r="BR138" s="379"/>
      <c r="BS138" s="379"/>
      <c r="BT138" s="379"/>
      <c r="BU138" s="379"/>
      <c r="BV138" s="379"/>
      <c r="BW138" s="379"/>
      <c r="BX138" s="379"/>
      <c r="BY138" s="379"/>
      <c r="BZ138" s="379"/>
      <c r="CA138" s="379"/>
      <c r="CB138" s="379"/>
      <c r="CC138" s="379"/>
      <c r="CD138" s="379"/>
      <c r="CE138" s="379"/>
      <c r="CF138" s="379"/>
      <c r="CG138" s="379"/>
      <c r="CH138" s="379"/>
      <c r="CI138" s="379"/>
      <c r="CJ138" s="379"/>
      <c r="CK138" s="379"/>
      <c r="CL138" s="379"/>
      <c r="CM138" s="379"/>
      <c r="CN138" s="379"/>
      <c r="CO138" s="379"/>
      <c r="CP138" s="379"/>
      <c r="CQ138" s="379"/>
      <c r="CR138" s="379"/>
      <c r="CS138" s="379"/>
      <c r="CT138" s="379"/>
      <c r="CU138" s="379"/>
      <c r="CV138" s="379"/>
      <c r="CW138" s="379"/>
      <c r="CX138" s="379"/>
      <c r="CY138" s="379"/>
      <c r="CZ138" s="379"/>
      <c r="DA138" s="379"/>
      <c r="DB138" s="379"/>
      <c r="DC138" s="379"/>
      <c r="DD138" s="379"/>
      <c r="DE138" s="379"/>
      <c r="DF138" s="379"/>
      <c r="DG138" s="379"/>
      <c r="DH138" s="379"/>
      <c r="DI138" s="379"/>
      <c r="DJ138" s="379"/>
      <c r="DK138" s="379"/>
      <c r="DL138" s="379"/>
      <c r="DM138" s="379"/>
      <c r="DN138" s="379"/>
      <c r="DO138" s="379"/>
      <c r="DP138" s="379"/>
      <c r="DQ138" s="379"/>
      <c r="DR138" s="379"/>
      <c r="DS138" s="379"/>
    </row>
    <row r="139" spans="1:123" s="20" customFormat="1" x14ac:dyDescent="0.2">
      <c r="A139" s="373" t="s">
        <v>79</v>
      </c>
      <c r="B139" s="373"/>
      <c r="C139" s="373"/>
      <c r="D139" s="373"/>
      <c r="E139" s="373"/>
      <c r="F139" s="373"/>
      <c r="G139" s="373"/>
      <c r="H139" s="373"/>
      <c r="I139" s="383" t="s">
        <v>262</v>
      </c>
      <c r="J139" s="383"/>
      <c r="K139" s="383"/>
      <c r="L139" s="383"/>
      <c r="M139" s="383"/>
      <c r="N139" s="383"/>
      <c r="O139" s="383"/>
      <c r="P139" s="383"/>
      <c r="Q139" s="383"/>
      <c r="R139" s="383"/>
      <c r="S139" s="383"/>
      <c r="T139" s="383"/>
      <c r="U139" s="383"/>
      <c r="V139" s="383"/>
      <c r="W139" s="383"/>
      <c r="X139" s="383"/>
      <c r="Y139" s="383"/>
      <c r="Z139" s="383"/>
      <c r="AA139" s="383"/>
      <c r="AB139" s="383"/>
      <c r="AC139" s="383"/>
      <c r="AD139" s="383"/>
      <c r="AE139" s="383"/>
      <c r="AF139" s="383"/>
      <c r="AG139" s="383"/>
      <c r="AH139" s="383"/>
      <c r="AI139" s="383"/>
      <c r="AJ139" s="383"/>
      <c r="AK139" s="383"/>
      <c r="AL139" s="383"/>
      <c r="AM139" s="383"/>
      <c r="AN139" s="383"/>
      <c r="AO139" s="383"/>
      <c r="AP139" s="373" t="s">
        <v>260</v>
      </c>
      <c r="AQ139" s="373"/>
      <c r="AR139" s="373"/>
      <c r="AS139" s="373"/>
      <c r="AT139" s="373"/>
      <c r="AU139" s="373"/>
      <c r="AV139" s="373"/>
      <c r="AW139" s="373"/>
      <c r="AX139" s="373"/>
      <c r="AY139" s="373"/>
      <c r="AZ139" s="373"/>
      <c r="BA139" s="373"/>
      <c r="BB139" s="373"/>
      <c r="BC139" s="373"/>
      <c r="BD139" s="373"/>
      <c r="BE139" s="373"/>
      <c r="BF139" s="379"/>
      <c r="BG139" s="379"/>
      <c r="BH139" s="379"/>
      <c r="BI139" s="379"/>
      <c r="BJ139" s="379"/>
      <c r="BK139" s="379"/>
      <c r="BL139" s="379"/>
      <c r="BM139" s="379"/>
      <c r="BN139" s="379"/>
      <c r="BO139" s="379"/>
      <c r="BP139" s="379"/>
      <c r="BQ139" s="379"/>
      <c r="BR139" s="379"/>
      <c r="BS139" s="379"/>
      <c r="BT139" s="379"/>
      <c r="BU139" s="379"/>
      <c r="BV139" s="379"/>
      <c r="BW139" s="379"/>
      <c r="BX139" s="379"/>
      <c r="BY139" s="379"/>
      <c r="BZ139" s="379"/>
      <c r="CA139" s="379"/>
      <c r="CB139" s="379"/>
      <c r="CC139" s="379"/>
      <c r="CD139" s="379"/>
      <c r="CE139" s="379"/>
      <c r="CF139" s="379"/>
      <c r="CG139" s="379"/>
      <c r="CH139" s="379"/>
      <c r="CI139" s="379"/>
      <c r="CJ139" s="379"/>
      <c r="CK139" s="379"/>
      <c r="CL139" s="379"/>
      <c r="CM139" s="379"/>
      <c r="CN139" s="379"/>
      <c r="CO139" s="379"/>
      <c r="CP139" s="379"/>
      <c r="CQ139" s="379"/>
      <c r="CR139" s="379"/>
      <c r="CS139" s="379"/>
      <c r="CT139" s="379"/>
      <c r="CU139" s="379"/>
      <c r="CV139" s="379"/>
      <c r="CW139" s="379"/>
      <c r="CX139" s="379"/>
      <c r="CY139" s="379"/>
      <c r="CZ139" s="379"/>
      <c r="DA139" s="379"/>
      <c r="DB139" s="379"/>
      <c r="DC139" s="379"/>
      <c r="DD139" s="379"/>
      <c r="DE139" s="379"/>
      <c r="DF139" s="379"/>
      <c r="DG139" s="379"/>
      <c r="DH139" s="379"/>
      <c r="DI139" s="379"/>
      <c r="DJ139" s="379"/>
      <c r="DK139" s="379"/>
      <c r="DL139" s="379"/>
      <c r="DM139" s="379"/>
      <c r="DN139" s="379"/>
      <c r="DO139" s="379"/>
      <c r="DP139" s="379"/>
      <c r="DQ139" s="379"/>
      <c r="DR139" s="379"/>
      <c r="DS139" s="379"/>
    </row>
    <row r="140" spans="1:123" s="20" customFormat="1" x14ac:dyDescent="0.2">
      <c r="A140" s="373" t="s">
        <v>112</v>
      </c>
      <c r="B140" s="373"/>
      <c r="C140" s="373"/>
      <c r="D140" s="373"/>
      <c r="E140" s="373"/>
      <c r="F140" s="373"/>
      <c r="G140" s="373"/>
      <c r="H140" s="373"/>
      <c r="I140" s="383" t="s">
        <v>80</v>
      </c>
      <c r="J140" s="383"/>
      <c r="K140" s="383"/>
      <c r="L140" s="383"/>
      <c r="M140" s="383"/>
      <c r="N140" s="383"/>
      <c r="O140" s="383"/>
      <c r="P140" s="383"/>
      <c r="Q140" s="383"/>
      <c r="R140" s="383"/>
      <c r="S140" s="383"/>
      <c r="T140" s="383"/>
      <c r="U140" s="383"/>
      <c r="V140" s="383"/>
      <c r="W140" s="383"/>
      <c r="X140" s="383"/>
      <c r="Y140" s="383"/>
      <c r="Z140" s="383"/>
      <c r="AA140" s="383"/>
      <c r="AB140" s="383"/>
      <c r="AC140" s="383"/>
      <c r="AD140" s="383"/>
      <c r="AE140" s="383"/>
      <c r="AF140" s="383"/>
      <c r="AG140" s="383"/>
      <c r="AH140" s="383"/>
      <c r="AI140" s="383"/>
      <c r="AJ140" s="383"/>
      <c r="AK140" s="383"/>
      <c r="AL140" s="383"/>
      <c r="AM140" s="383"/>
      <c r="AN140" s="383"/>
      <c r="AO140" s="383"/>
      <c r="AP140" s="373" t="s">
        <v>27</v>
      </c>
      <c r="AQ140" s="373"/>
      <c r="AR140" s="373"/>
      <c r="AS140" s="373"/>
      <c r="AT140" s="373"/>
      <c r="AU140" s="373"/>
      <c r="AV140" s="373"/>
      <c r="AW140" s="373"/>
      <c r="AX140" s="373"/>
      <c r="AY140" s="373"/>
      <c r="AZ140" s="373"/>
      <c r="BA140" s="373"/>
      <c r="BB140" s="373"/>
      <c r="BC140" s="373"/>
      <c r="BD140" s="373"/>
      <c r="BE140" s="373"/>
      <c r="BF140" s="379"/>
      <c r="BG140" s="379"/>
      <c r="BH140" s="379"/>
      <c r="BI140" s="379"/>
      <c r="BJ140" s="379"/>
      <c r="BK140" s="379"/>
      <c r="BL140" s="379"/>
      <c r="BM140" s="379"/>
      <c r="BN140" s="379"/>
      <c r="BO140" s="379"/>
      <c r="BP140" s="379"/>
      <c r="BQ140" s="379"/>
      <c r="BR140" s="379"/>
      <c r="BS140" s="379"/>
      <c r="BT140" s="379"/>
      <c r="BU140" s="379"/>
      <c r="BV140" s="379"/>
      <c r="BW140" s="379"/>
      <c r="BX140" s="379"/>
      <c r="BY140" s="379"/>
      <c r="BZ140" s="379"/>
      <c r="CA140" s="379"/>
      <c r="CB140" s="379"/>
      <c r="CC140" s="379"/>
      <c r="CD140" s="379"/>
      <c r="CE140" s="379"/>
      <c r="CF140" s="379"/>
      <c r="CG140" s="379"/>
      <c r="CH140" s="379"/>
      <c r="CI140" s="379"/>
      <c r="CJ140" s="379"/>
      <c r="CK140" s="379"/>
      <c r="CL140" s="379"/>
      <c r="CM140" s="379"/>
      <c r="CN140" s="379"/>
      <c r="CO140" s="379"/>
      <c r="CP140" s="379"/>
      <c r="CQ140" s="379"/>
      <c r="CR140" s="379"/>
      <c r="CS140" s="379"/>
      <c r="CT140" s="379"/>
      <c r="CU140" s="379"/>
      <c r="CV140" s="379"/>
      <c r="CW140" s="379"/>
      <c r="CX140" s="379"/>
      <c r="CY140" s="379"/>
      <c r="CZ140" s="379"/>
      <c r="DA140" s="379"/>
      <c r="DB140" s="379"/>
      <c r="DC140" s="379"/>
      <c r="DD140" s="379"/>
      <c r="DE140" s="379"/>
      <c r="DF140" s="379"/>
      <c r="DG140" s="379"/>
      <c r="DH140" s="379"/>
      <c r="DI140" s="379"/>
      <c r="DJ140" s="379"/>
      <c r="DK140" s="379"/>
      <c r="DL140" s="379"/>
      <c r="DM140" s="379"/>
      <c r="DN140" s="379"/>
      <c r="DO140" s="379"/>
      <c r="DP140" s="379"/>
      <c r="DQ140" s="379"/>
      <c r="DR140" s="379"/>
      <c r="DS140" s="379"/>
    </row>
    <row r="141" spans="1:123" s="20" customFormat="1" x14ac:dyDescent="0.2">
      <c r="A141" s="373"/>
      <c r="B141" s="373"/>
      <c r="C141" s="373"/>
      <c r="D141" s="373"/>
      <c r="E141" s="373"/>
      <c r="F141" s="373"/>
      <c r="G141" s="373"/>
      <c r="H141" s="373"/>
      <c r="I141" s="383" t="s">
        <v>263</v>
      </c>
      <c r="J141" s="383"/>
      <c r="K141" s="383"/>
      <c r="L141" s="383"/>
      <c r="M141" s="383"/>
      <c r="N141" s="383"/>
      <c r="O141" s="383"/>
      <c r="P141" s="383"/>
      <c r="Q141" s="383"/>
      <c r="R141" s="383"/>
      <c r="S141" s="383"/>
      <c r="T141" s="383"/>
      <c r="U141" s="383"/>
      <c r="V141" s="383"/>
      <c r="W141" s="383"/>
      <c r="X141" s="383"/>
      <c r="Y141" s="383"/>
      <c r="Z141" s="383"/>
      <c r="AA141" s="383"/>
      <c r="AB141" s="383"/>
      <c r="AC141" s="383"/>
      <c r="AD141" s="383"/>
      <c r="AE141" s="383"/>
      <c r="AF141" s="383"/>
      <c r="AG141" s="383"/>
      <c r="AH141" s="383"/>
      <c r="AI141" s="383"/>
      <c r="AJ141" s="383"/>
      <c r="AK141" s="383"/>
      <c r="AL141" s="383"/>
      <c r="AM141" s="383"/>
      <c r="AN141" s="383"/>
      <c r="AO141" s="383"/>
      <c r="AP141" s="373"/>
      <c r="AQ141" s="373"/>
      <c r="AR141" s="373"/>
      <c r="AS141" s="373"/>
      <c r="AT141" s="373"/>
      <c r="AU141" s="373"/>
      <c r="AV141" s="373"/>
      <c r="AW141" s="373"/>
      <c r="AX141" s="373"/>
      <c r="AY141" s="373"/>
      <c r="AZ141" s="373"/>
      <c r="BA141" s="373"/>
      <c r="BB141" s="373"/>
      <c r="BC141" s="373"/>
      <c r="BD141" s="373"/>
      <c r="BE141" s="373"/>
      <c r="BF141" s="379"/>
      <c r="BG141" s="379"/>
      <c r="BH141" s="379"/>
      <c r="BI141" s="379"/>
      <c r="BJ141" s="379"/>
      <c r="BK141" s="379"/>
      <c r="BL141" s="379"/>
      <c r="BM141" s="379"/>
      <c r="BN141" s="379"/>
      <c r="BO141" s="379"/>
      <c r="BP141" s="379"/>
      <c r="BQ141" s="379"/>
      <c r="BR141" s="379"/>
      <c r="BS141" s="379"/>
      <c r="BT141" s="379"/>
      <c r="BU141" s="379"/>
      <c r="BV141" s="379"/>
      <c r="BW141" s="379"/>
      <c r="BX141" s="379"/>
      <c r="BY141" s="379"/>
      <c r="BZ141" s="379"/>
      <c r="CA141" s="379"/>
      <c r="CB141" s="379"/>
      <c r="CC141" s="379"/>
      <c r="CD141" s="379"/>
      <c r="CE141" s="379"/>
      <c r="CF141" s="379"/>
      <c r="CG141" s="379"/>
      <c r="CH141" s="379"/>
      <c r="CI141" s="379"/>
      <c r="CJ141" s="379"/>
      <c r="CK141" s="379"/>
      <c r="CL141" s="379"/>
      <c r="CM141" s="379"/>
      <c r="CN141" s="379"/>
      <c r="CO141" s="379"/>
      <c r="CP141" s="379"/>
      <c r="CQ141" s="379"/>
      <c r="CR141" s="379"/>
      <c r="CS141" s="379"/>
      <c r="CT141" s="379"/>
      <c r="CU141" s="379"/>
      <c r="CV141" s="379"/>
      <c r="CW141" s="379"/>
      <c r="CX141" s="379"/>
      <c r="CY141" s="379"/>
      <c r="CZ141" s="379"/>
      <c r="DA141" s="379"/>
      <c r="DB141" s="379"/>
      <c r="DC141" s="379"/>
      <c r="DD141" s="379"/>
      <c r="DE141" s="379"/>
      <c r="DF141" s="379"/>
      <c r="DG141" s="379"/>
      <c r="DH141" s="379"/>
      <c r="DI141" s="379"/>
      <c r="DJ141" s="379"/>
      <c r="DK141" s="379"/>
      <c r="DL141" s="379"/>
      <c r="DM141" s="379"/>
      <c r="DN141" s="379"/>
      <c r="DO141" s="379"/>
      <c r="DP141" s="379"/>
      <c r="DQ141" s="379"/>
      <c r="DR141" s="379"/>
      <c r="DS141" s="379"/>
    </row>
    <row r="142" spans="1:123" s="20" customFormat="1" x14ac:dyDescent="0.2">
      <c r="A142" s="373" t="s">
        <v>129</v>
      </c>
      <c r="B142" s="373"/>
      <c r="C142" s="373"/>
      <c r="D142" s="373"/>
      <c r="E142" s="373"/>
      <c r="F142" s="373"/>
      <c r="G142" s="373"/>
      <c r="H142" s="373"/>
      <c r="I142" s="383" t="s">
        <v>113</v>
      </c>
      <c r="J142" s="383"/>
      <c r="K142" s="383"/>
      <c r="L142" s="383"/>
      <c r="M142" s="383"/>
      <c r="N142" s="383"/>
      <c r="O142" s="383"/>
      <c r="P142" s="383"/>
      <c r="Q142" s="383"/>
      <c r="R142" s="383"/>
      <c r="S142" s="383"/>
      <c r="T142" s="383"/>
      <c r="U142" s="383"/>
      <c r="V142" s="383"/>
      <c r="W142" s="383"/>
      <c r="X142" s="383"/>
      <c r="Y142" s="383"/>
      <c r="Z142" s="383"/>
      <c r="AA142" s="383"/>
      <c r="AB142" s="383"/>
      <c r="AC142" s="383"/>
      <c r="AD142" s="383"/>
      <c r="AE142" s="383"/>
      <c r="AF142" s="383"/>
      <c r="AG142" s="383"/>
      <c r="AH142" s="383"/>
      <c r="AI142" s="383"/>
      <c r="AJ142" s="383"/>
      <c r="AK142" s="383"/>
      <c r="AL142" s="383"/>
      <c r="AM142" s="383"/>
      <c r="AN142" s="383"/>
      <c r="AO142" s="383"/>
      <c r="AP142" s="373"/>
      <c r="AQ142" s="373"/>
      <c r="AR142" s="373"/>
      <c r="AS142" s="373"/>
      <c r="AT142" s="373"/>
      <c r="AU142" s="373"/>
      <c r="AV142" s="373"/>
      <c r="AW142" s="373"/>
      <c r="AX142" s="373"/>
      <c r="AY142" s="373"/>
      <c r="AZ142" s="373"/>
      <c r="BA142" s="373"/>
      <c r="BB142" s="373"/>
      <c r="BC142" s="373"/>
      <c r="BD142" s="373"/>
      <c r="BE142" s="373"/>
      <c r="BF142" s="379"/>
      <c r="BG142" s="379"/>
      <c r="BH142" s="379"/>
      <c r="BI142" s="379"/>
      <c r="BJ142" s="379"/>
      <c r="BK142" s="379"/>
      <c r="BL142" s="379"/>
      <c r="BM142" s="379"/>
      <c r="BN142" s="379"/>
      <c r="BO142" s="379"/>
      <c r="BP142" s="379"/>
      <c r="BQ142" s="379"/>
      <c r="BR142" s="379"/>
      <c r="BS142" s="379"/>
      <c r="BT142" s="379"/>
      <c r="BU142" s="379"/>
      <c r="BV142" s="379"/>
      <c r="BW142" s="379"/>
      <c r="BX142" s="379"/>
      <c r="BY142" s="379"/>
      <c r="BZ142" s="379"/>
      <c r="CA142" s="379"/>
      <c r="CB142" s="379"/>
      <c r="CC142" s="379"/>
      <c r="CD142" s="379"/>
      <c r="CE142" s="379"/>
      <c r="CF142" s="379"/>
      <c r="CG142" s="379"/>
      <c r="CH142" s="379"/>
      <c r="CI142" s="379"/>
      <c r="CJ142" s="379"/>
      <c r="CK142" s="379"/>
      <c r="CL142" s="379"/>
      <c r="CM142" s="379"/>
      <c r="CN142" s="379"/>
      <c r="CO142" s="379"/>
      <c r="CP142" s="379"/>
      <c r="CQ142" s="379"/>
      <c r="CR142" s="379"/>
      <c r="CS142" s="379"/>
      <c r="CT142" s="379"/>
      <c r="CU142" s="379"/>
      <c r="CV142" s="379"/>
      <c r="CW142" s="379"/>
      <c r="CX142" s="379"/>
      <c r="CY142" s="379"/>
      <c r="CZ142" s="379"/>
      <c r="DA142" s="379"/>
      <c r="DB142" s="379"/>
      <c r="DC142" s="379"/>
      <c r="DD142" s="379"/>
      <c r="DE142" s="379"/>
      <c r="DF142" s="379"/>
      <c r="DG142" s="379"/>
      <c r="DH142" s="379"/>
      <c r="DI142" s="379"/>
      <c r="DJ142" s="379"/>
      <c r="DK142" s="379"/>
      <c r="DL142" s="379"/>
      <c r="DM142" s="379"/>
      <c r="DN142" s="379"/>
      <c r="DO142" s="379"/>
      <c r="DP142" s="379"/>
      <c r="DQ142" s="379"/>
      <c r="DR142" s="379"/>
      <c r="DS142" s="379"/>
    </row>
    <row r="143" spans="1:123" s="20" customFormat="1" x14ac:dyDescent="0.2">
      <c r="A143" s="373"/>
      <c r="B143" s="373"/>
      <c r="C143" s="373"/>
      <c r="D143" s="373"/>
      <c r="E143" s="373"/>
      <c r="F143" s="373"/>
      <c r="G143" s="373"/>
      <c r="H143" s="373"/>
      <c r="I143" s="383" t="s">
        <v>114</v>
      </c>
      <c r="J143" s="383"/>
      <c r="K143" s="383"/>
      <c r="L143" s="383"/>
      <c r="M143" s="383"/>
      <c r="N143" s="383"/>
      <c r="O143" s="383"/>
      <c r="P143" s="383"/>
      <c r="Q143" s="383"/>
      <c r="R143" s="383"/>
      <c r="S143" s="383"/>
      <c r="T143" s="383"/>
      <c r="U143" s="383"/>
      <c r="V143" s="383"/>
      <c r="W143" s="383"/>
      <c r="X143" s="383"/>
      <c r="Y143" s="383"/>
      <c r="Z143" s="383"/>
      <c r="AA143" s="383"/>
      <c r="AB143" s="383"/>
      <c r="AC143" s="383"/>
      <c r="AD143" s="383"/>
      <c r="AE143" s="383"/>
      <c r="AF143" s="383"/>
      <c r="AG143" s="383"/>
      <c r="AH143" s="383"/>
      <c r="AI143" s="383"/>
      <c r="AJ143" s="383"/>
      <c r="AK143" s="383"/>
      <c r="AL143" s="383"/>
      <c r="AM143" s="383"/>
      <c r="AN143" s="383"/>
      <c r="AO143" s="383"/>
      <c r="AP143" s="373"/>
      <c r="AQ143" s="373"/>
      <c r="AR143" s="373"/>
      <c r="AS143" s="373"/>
      <c r="AT143" s="373"/>
      <c r="AU143" s="373"/>
      <c r="AV143" s="373"/>
      <c r="AW143" s="373"/>
      <c r="AX143" s="373"/>
      <c r="AY143" s="373"/>
      <c r="AZ143" s="373"/>
      <c r="BA143" s="373"/>
      <c r="BB143" s="373"/>
      <c r="BC143" s="373"/>
      <c r="BD143" s="373"/>
      <c r="BE143" s="373"/>
      <c r="BF143" s="379"/>
      <c r="BG143" s="379"/>
      <c r="BH143" s="379"/>
      <c r="BI143" s="379"/>
      <c r="BJ143" s="379"/>
      <c r="BK143" s="379"/>
      <c r="BL143" s="379"/>
      <c r="BM143" s="379"/>
      <c r="BN143" s="379"/>
      <c r="BO143" s="379"/>
      <c r="BP143" s="379"/>
      <c r="BQ143" s="379"/>
      <c r="BR143" s="379"/>
      <c r="BS143" s="379"/>
      <c r="BT143" s="379"/>
      <c r="BU143" s="379"/>
      <c r="BV143" s="379"/>
      <c r="BW143" s="379"/>
      <c r="BX143" s="379"/>
      <c r="BY143" s="379"/>
      <c r="BZ143" s="379"/>
      <c r="CA143" s="379"/>
      <c r="CB143" s="379"/>
      <c r="CC143" s="379"/>
      <c r="CD143" s="379"/>
      <c r="CE143" s="379"/>
      <c r="CF143" s="379"/>
      <c r="CG143" s="379"/>
      <c r="CH143" s="379"/>
      <c r="CI143" s="379"/>
      <c r="CJ143" s="379"/>
      <c r="CK143" s="379"/>
      <c r="CL143" s="379"/>
      <c r="CM143" s="379"/>
      <c r="CN143" s="379"/>
      <c r="CO143" s="379"/>
      <c r="CP143" s="379"/>
      <c r="CQ143" s="379"/>
      <c r="CR143" s="379"/>
      <c r="CS143" s="379"/>
      <c r="CT143" s="379"/>
      <c r="CU143" s="379"/>
      <c r="CV143" s="379"/>
      <c r="CW143" s="379"/>
      <c r="CX143" s="379"/>
      <c r="CY143" s="379"/>
      <c r="CZ143" s="379"/>
      <c r="DA143" s="379"/>
      <c r="DB143" s="379"/>
      <c r="DC143" s="379"/>
      <c r="DD143" s="379"/>
      <c r="DE143" s="379"/>
      <c r="DF143" s="379"/>
      <c r="DG143" s="379"/>
      <c r="DH143" s="379"/>
      <c r="DI143" s="379"/>
      <c r="DJ143" s="379"/>
      <c r="DK143" s="379"/>
      <c r="DL143" s="379"/>
      <c r="DM143" s="379"/>
      <c r="DN143" s="379"/>
      <c r="DO143" s="379"/>
      <c r="DP143" s="379"/>
      <c r="DQ143" s="379"/>
      <c r="DR143" s="379"/>
      <c r="DS143" s="379"/>
    </row>
    <row r="144" spans="1:123" s="20" customFormat="1" x14ac:dyDescent="0.2">
      <c r="A144" s="373"/>
      <c r="B144" s="373"/>
      <c r="C144" s="373"/>
      <c r="D144" s="373"/>
      <c r="E144" s="373"/>
      <c r="F144" s="373"/>
      <c r="G144" s="373"/>
      <c r="H144" s="373"/>
      <c r="I144" s="383" t="s">
        <v>115</v>
      </c>
      <c r="J144" s="383"/>
      <c r="K144" s="383"/>
      <c r="L144" s="383"/>
      <c r="M144" s="383"/>
      <c r="N144" s="383"/>
      <c r="O144" s="383"/>
      <c r="P144" s="383"/>
      <c r="Q144" s="383"/>
      <c r="R144" s="383"/>
      <c r="S144" s="383"/>
      <c r="T144" s="383"/>
      <c r="U144" s="383"/>
      <c r="V144" s="383"/>
      <c r="W144" s="383"/>
      <c r="X144" s="383"/>
      <c r="Y144" s="383"/>
      <c r="Z144" s="383"/>
      <c r="AA144" s="383"/>
      <c r="AB144" s="383"/>
      <c r="AC144" s="383"/>
      <c r="AD144" s="383"/>
      <c r="AE144" s="383"/>
      <c r="AF144" s="383"/>
      <c r="AG144" s="383"/>
      <c r="AH144" s="383"/>
      <c r="AI144" s="383"/>
      <c r="AJ144" s="383"/>
      <c r="AK144" s="383"/>
      <c r="AL144" s="383"/>
      <c r="AM144" s="383"/>
      <c r="AN144" s="383"/>
      <c r="AO144" s="383"/>
      <c r="AP144" s="373"/>
      <c r="AQ144" s="373"/>
      <c r="AR144" s="373"/>
      <c r="AS144" s="373"/>
      <c r="AT144" s="373"/>
      <c r="AU144" s="373"/>
      <c r="AV144" s="373"/>
      <c r="AW144" s="373"/>
      <c r="AX144" s="373"/>
      <c r="AY144" s="373"/>
      <c r="AZ144" s="373"/>
      <c r="BA144" s="373"/>
      <c r="BB144" s="373"/>
      <c r="BC144" s="373"/>
      <c r="BD144" s="373"/>
      <c r="BE144" s="373"/>
      <c r="BF144" s="379"/>
      <c r="BG144" s="379"/>
      <c r="BH144" s="379"/>
      <c r="BI144" s="379"/>
      <c r="BJ144" s="379"/>
      <c r="BK144" s="379"/>
      <c r="BL144" s="379"/>
      <c r="BM144" s="379"/>
      <c r="BN144" s="379"/>
      <c r="BO144" s="379"/>
      <c r="BP144" s="379"/>
      <c r="BQ144" s="379"/>
      <c r="BR144" s="379"/>
      <c r="BS144" s="379"/>
      <c r="BT144" s="379"/>
      <c r="BU144" s="379"/>
      <c r="BV144" s="379"/>
      <c r="BW144" s="379"/>
      <c r="BX144" s="379"/>
      <c r="BY144" s="379"/>
      <c r="BZ144" s="379"/>
      <c r="CA144" s="379"/>
      <c r="CB144" s="379"/>
      <c r="CC144" s="379"/>
      <c r="CD144" s="379"/>
      <c r="CE144" s="379"/>
      <c r="CF144" s="379"/>
      <c r="CG144" s="379"/>
      <c r="CH144" s="379"/>
      <c r="CI144" s="379"/>
      <c r="CJ144" s="379"/>
      <c r="CK144" s="379"/>
      <c r="CL144" s="379"/>
      <c r="CM144" s="379"/>
      <c r="CN144" s="379"/>
      <c r="CO144" s="379"/>
      <c r="CP144" s="379"/>
      <c r="CQ144" s="379"/>
      <c r="CR144" s="379"/>
      <c r="CS144" s="379"/>
      <c r="CT144" s="379"/>
      <c r="CU144" s="379"/>
      <c r="CV144" s="379"/>
      <c r="CW144" s="379"/>
      <c r="CX144" s="379"/>
      <c r="CY144" s="379"/>
      <c r="CZ144" s="379"/>
      <c r="DA144" s="379"/>
      <c r="DB144" s="379"/>
      <c r="DC144" s="379"/>
      <c r="DD144" s="379"/>
      <c r="DE144" s="379"/>
      <c r="DF144" s="379"/>
      <c r="DG144" s="379"/>
      <c r="DH144" s="379"/>
      <c r="DI144" s="379"/>
      <c r="DJ144" s="379"/>
      <c r="DK144" s="379"/>
      <c r="DL144" s="379"/>
      <c r="DM144" s="379"/>
      <c r="DN144" s="379"/>
      <c r="DO144" s="379"/>
      <c r="DP144" s="379"/>
      <c r="DQ144" s="379"/>
      <c r="DR144" s="379"/>
      <c r="DS144" s="379"/>
    </row>
    <row r="145" spans="1:123" s="20" customFormat="1" x14ac:dyDescent="0.2">
      <c r="A145" s="373" t="s">
        <v>264</v>
      </c>
      <c r="B145" s="373"/>
      <c r="C145" s="373"/>
      <c r="D145" s="373"/>
      <c r="E145" s="373"/>
      <c r="F145" s="373"/>
      <c r="G145" s="373"/>
      <c r="H145" s="373"/>
      <c r="I145" s="383" t="s">
        <v>117</v>
      </c>
      <c r="J145" s="383"/>
      <c r="K145" s="383"/>
      <c r="L145" s="383"/>
      <c r="M145" s="383"/>
      <c r="N145" s="383"/>
      <c r="O145" s="383"/>
      <c r="P145" s="383"/>
      <c r="Q145" s="383"/>
      <c r="R145" s="383"/>
      <c r="S145" s="383"/>
      <c r="T145" s="383"/>
      <c r="U145" s="383"/>
      <c r="V145" s="383"/>
      <c r="W145" s="383"/>
      <c r="X145" s="383"/>
      <c r="Y145" s="383"/>
      <c r="Z145" s="383"/>
      <c r="AA145" s="383"/>
      <c r="AB145" s="383"/>
      <c r="AC145" s="383"/>
      <c r="AD145" s="383"/>
      <c r="AE145" s="383"/>
      <c r="AF145" s="383"/>
      <c r="AG145" s="383"/>
      <c r="AH145" s="383"/>
      <c r="AI145" s="383"/>
      <c r="AJ145" s="383"/>
      <c r="AK145" s="383"/>
      <c r="AL145" s="383"/>
      <c r="AM145" s="383"/>
      <c r="AN145" s="383"/>
      <c r="AO145" s="383"/>
      <c r="AP145" s="373" t="s">
        <v>118</v>
      </c>
      <c r="AQ145" s="373"/>
      <c r="AR145" s="373"/>
      <c r="AS145" s="373"/>
      <c r="AT145" s="373"/>
      <c r="AU145" s="373"/>
      <c r="AV145" s="373"/>
      <c r="AW145" s="373"/>
      <c r="AX145" s="373"/>
      <c r="AY145" s="373"/>
      <c r="AZ145" s="373"/>
      <c r="BA145" s="373"/>
      <c r="BB145" s="373"/>
      <c r="BC145" s="373"/>
      <c r="BD145" s="373"/>
      <c r="BE145" s="373"/>
      <c r="BF145" s="379"/>
      <c r="BG145" s="379"/>
      <c r="BH145" s="379"/>
      <c r="BI145" s="379"/>
      <c r="BJ145" s="379"/>
      <c r="BK145" s="379"/>
      <c r="BL145" s="379"/>
      <c r="BM145" s="379"/>
      <c r="BN145" s="379"/>
      <c r="BO145" s="379"/>
      <c r="BP145" s="379"/>
      <c r="BQ145" s="379"/>
      <c r="BR145" s="379"/>
      <c r="BS145" s="379"/>
      <c r="BT145" s="379"/>
      <c r="BU145" s="379"/>
      <c r="BV145" s="379"/>
      <c r="BW145" s="379"/>
      <c r="BX145" s="379"/>
      <c r="BY145" s="379"/>
      <c r="BZ145" s="379"/>
      <c r="CA145" s="379"/>
      <c r="CB145" s="379"/>
      <c r="CC145" s="379"/>
      <c r="CD145" s="379"/>
      <c r="CE145" s="379"/>
      <c r="CF145" s="379"/>
      <c r="CG145" s="379"/>
      <c r="CH145" s="379"/>
      <c r="CI145" s="379"/>
      <c r="CJ145" s="379"/>
      <c r="CK145" s="379"/>
      <c r="CL145" s="379"/>
      <c r="CM145" s="379"/>
      <c r="CN145" s="379"/>
      <c r="CO145" s="379"/>
      <c r="CP145" s="379"/>
      <c r="CQ145" s="379"/>
      <c r="CR145" s="379"/>
      <c r="CS145" s="379"/>
      <c r="CT145" s="379"/>
      <c r="CU145" s="379"/>
      <c r="CV145" s="379"/>
      <c r="CW145" s="379"/>
      <c r="CX145" s="379"/>
      <c r="CY145" s="379"/>
      <c r="CZ145" s="379"/>
      <c r="DA145" s="379"/>
      <c r="DB145" s="379"/>
      <c r="DC145" s="379"/>
      <c r="DD145" s="379"/>
      <c r="DE145" s="379"/>
      <c r="DF145" s="379"/>
      <c r="DG145" s="379"/>
      <c r="DH145" s="379"/>
      <c r="DI145" s="379"/>
      <c r="DJ145" s="379"/>
      <c r="DK145" s="379"/>
      <c r="DL145" s="379"/>
      <c r="DM145" s="379"/>
      <c r="DN145" s="379"/>
      <c r="DO145" s="379"/>
      <c r="DP145" s="379"/>
      <c r="DQ145" s="379"/>
      <c r="DR145" s="379"/>
      <c r="DS145" s="379"/>
    </row>
    <row r="146" spans="1:123" s="20" customFormat="1" x14ac:dyDescent="0.2">
      <c r="A146" s="373"/>
      <c r="B146" s="373"/>
      <c r="C146" s="373"/>
      <c r="D146" s="373"/>
      <c r="E146" s="373"/>
      <c r="F146" s="373"/>
      <c r="G146" s="373"/>
      <c r="H146" s="373"/>
      <c r="I146" s="383" t="s">
        <v>119</v>
      </c>
      <c r="J146" s="383"/>
      <c r="K146" s="383"/>
      <c r="L146" s="383"/>
      <c r="M146" s="383"/>
      <c r="N146" s="383"/>
      <c r="O146" s="383"/>
      <c r="P146" s="383"/>
      <c r="Q146" s="383"/>
      <c r="R146" s="383"/>
      <c r="S146" s="383"/>
      <c r="T146" s="383"/>
      <c r="U146" s="383"/>
      <c r="V146" s="383"/>
      <c r="W146" s="383"/>
      <c r="X146" s="383"/>
      <c r="Y146" s="383"/>
      <c r="Z146" s="383"/>
      <c r="AA146" s="383"/>
      <c r="AB146" s="383"/>
      <c r="AC146" s="383"/>
      <c r="AD146" s="383"/>
      <c r="AE146" s="383"/>
      <c r="AF146" s="383"/>
      <c r="AG146" s="383"/>
      <c r="AH146" s="383"/>
      <c r="AI146" s="383"/>
      <c r="AJ146" s="383"/>
      <c r="AK146" s="383"/>
      <c r="AL146" s="383"/>
      <c r="AM146" s="383"/>
      <c r="AN146" s="383"/>
      <c r="AO146" s="383"/>
      <c r="AP146" s="373"/>
      <c r="AQ146" s="373"/>
      <c r="AR146" s="373"/>
      <c r="AS146" s="373"/>
      <c r="AT146" s="373"/>
      <c r="AU146" s="373"/>
      <c r="AV146" s="373"/>
      <c r="AW146" s="373"/>
      <c r="AX146" s="373"/>
      <c r="AY146" s="373"/>
      <c r="AZ146" s="373"/>
      <c r="BA146" s="373"/>
      <c r="BB146" s="373"/>
      <c r="BC146" s="373"/>
      <c r="BD146" s="373"/>
      <c r="BE146" s="373"/>
      <c r="BF146" s="379"/>
      <c r="BG146" s="379"/>
      <c r="BH146" s="379"/>
      <c r="BI146" s="379"/>
      <c r="BJ146" s="379"/>
      <c r="BK146" s="379"/>
      <c r="BL146" s="379"/>
      <c r="BM146" s="379"/>
      <c r="BN146" s="379"/>
      <c r="BO146" s="379"/>
      <c r="BP146" s="379"/>
      <c r="BQ146" s="379"/>
      <c r="BR146" s="379"/>
      <c r="BS146" s="379"/>
      <c r="BT146" s="379"/>
      <c r="BU146" s="379"/>
      <c r="BV146" s="379"/>
      <c r="BW146" s="379"/>
      <c r="BX146" s="379"/>
      <c r="BY146" s="379"/>
      <c r="BZ146" s="379"/>
      <c r="CA146" s="379"/>
      <c r="CB146" s="379"/>
      <c r="CC146" s="379"/>
      <c r="CD146" s="379"/>
      <c r="CE146" s="379"/>
      <c r="CF146" s="379"/>
      <c r="CG146" s="379"/>
      <c r="CH146" s="379"/>
      <c r="CI146" s="379"/>
      <c r="CJ146" s="379"/>
      <c r="CK146" s="379"/>
      <c r="CL146" s="379"/>
      <c r="CM146" s="379"/>
      <c r="CN146" s="379"/>
      <c r="CO146" s="379"/>
      <c r="CP146" s="379"/>
      <c r="CQ146" s="379"/>
      <c r="CR146" s="379"/>
      <c r="CS146" s="379"/>
      <c r="CT146" s="379"/>
      <c r="CU146" s="379"/>
      <c r="CV146" s="379"/>
      <c r="CW146" s="379"/>
      <c r="CX146" s="379"/>
      <c r="CY146" s="379"/>
      <c r="CZ146" s="379"/>
      <c r="DA146" s="379"/>
      <c r="DB146" s="379"/>
      <c r="DC146" s="379"/>
      <c r="DD146" s="379"/>
      <c r="DE146" s="379"/>
      <c r="DF146" s="379"/>
      <c r="DG146" s="379"/>
      <c r="DH146" s="379"/>
      <c r="DI146" s="379"/>
      <c r="DJ146" s="379"/>
      <c r="DK146" s="379"/>
      <c r="DL146" s="379"/>
      <c r="DM146" s="379"/>
      <c r="DN146" s="379"/>
      <c r="DO146" s="379"/>
      <c r="DP146" s="379"/>
      <c r="DQ146" s="379"/>
      <c r="DR146" s="379"/>
      <c r="DS146" s="379"/>
    </row>
    <row r="147" spans="1:123" s="20" customFormat="1" x14ac:dyDescent="0.2">
      <c r="A147" s="373" t="s">
        <v>265</v>
      </c>
      <c r="B147" s="373"/>
      <c r="C147" s="373"/>
      <c r="D147" s="373"/>
      <c r="E147" s="373"/>
      <c r="F147" s="373"/>
      <c r="G147" s="373"/>
      <c r="H147" s="373"/>
      <c r="I147" s="383" t="s">
        <v>121</v>
      </c>
      <c r="J147" s="383"/>
      <c r="K147" s="383"/>
      <c r="L147" s="383"/>
      <c r="M147" s="383"/>
      <c r="N147" s="383"/>
      <c r="O147" s="383"/>
      <c r="P147" s="383"/>
      <c r="Q147" s="383"/>
      <c r="R147" s="383"/>
      <c r="S147" s="383"/>
      <c r="T147" s="383"/>
      <c r="U147" s="383"/>
      <c r="V147" s="383"/>
      <c r="W147" s="383"/>
      <c r="X147" s="383"/>
      <c r="Y147" s="383"/>
      <c r="Z147" s="383"/>
      <c r="AA147" s="383"/>
      <c r="AB147" s="383"/>
      <c r="AC147" s="383"/>
      <c r="AD147" s="383"/>
      <c r="AE147" s="383"/>
      <c r="AF147" s="383"/>
      <c r="AG147" s="383"/>
      <c r="AH147" s="383"/>
      <c r="AI147" s="383"/>
      <c r="AJ147" s="383"/>
      <c r="AK147" s="383"/>
      <c r="AL147" s="383"/>
      <c r="AM147" s="383"/>
      <c r="AN147" s="383"/>
      <c r="AO147" s="383"/>
      <c r="AP147" s="373" t="s">
        <v>27</v>
      </c>
      <c r="AQ147" s="373"/>
      <c r="AR147" s="373"/>
      <c r="AS147" s="373"/>
      <c r="AT147" s="373"/>
      <c r="AU147" s="373"/>
      <c r="AV147" s="373"/>
      <c r="AW147" s="373"/>
      <c r="AX147" s="373"/>
      <c r="AY147" s="373"/>
      <c r="AZ147" s="373"/>
      <c r="BA147" s="373"/>
      <c r="BB147" s="373"/>
      <c r="BC147" s="373"/>
      <c r="BD147" s="373"/>
      <c r="BE147" s="373"/>
      <c r="BF147" s="379"/>
      <c r="BG147" s="379"/>
      <c r="BH147" s="379"/>
      <c r="BI147" s="379"/>
      <c r="BJ147" s="379"/>
      <c r="BK147" s="379"/>
      <c r="BL147" s="379"/>
      <c r="BM147" s="379"/>
      <c r="BN147" s="379"/>
      <c r="BO147" s="379"/>
      <c r="BP147" s="379"/>
      <c r="BQ147" s="379"/>
      <c r="BR147" s="379"/>
      <c r="BS147" s="379"/>
      <c r="BT147" s="379"/>
      <c r="BU147" s="379"/>
      <c r="BV147" s="379"/>
      <c r="BW147" s="379"/>
      <c r="BX147" s="379"/>
      <c r="BY147" s="379"/>
      <c r="BZ147" s="379"/>
      <c r="CA147" s="379"/>
      <c r="CB147" s="379"/>
      <c r="CC147" s="379"/>
      <c r="CD147" s="379"/>
      <c r="CE147" s="379"/>
      <c r="CF147" s="379"/>
      <c r="CG147" s="379"/>
      <c r="CH147" s="379"/>
      <c r="CI147" s="379"/>
      <c r="CJ147" s="379"/>
      <c r="CK147" s="379"/>
      <c r="CL147" s="379"/>
      <c r="CM147" s="379"/>
      <c r="CN147" s="379"/>
      <c r="CO147" s="379"/>
      <c r="CP147" s="379"/>
      <c r="CQ147" s="379"/>
      <c r="CR147" s="379"/>
      <c r="CS147" s="379"/>
      <c r="CT147" s="379"/>
      <c r="CU147" s="379"/>
      <c r="CV147" s="379"/>
      <c r="CW147" s="379"/>
      <c r="CX147" s="379"/>
      <c r="CY147" s="379"/>
      <c r="CZ147" s="379"/>
      <c r="DA147" s="379"/>
      <c r="DB147" s="379"/>
      <c r="DC147" s="379"/>
      <c r="DD147" s="379"/>
      <c r="DE147" s="379"/>
      <c r="DF147" s="379"/>
      <c r="DG147" s="379"/>
      <c r="DH147" s="379"/>
      <c r="DI147" s="379"/>
      <c r="DJ147" s="379"/>
      <c r="DK147" s="379"/>
      <c r="DL147" s="379"/>
      <c r="DM147" s="379"/>
      <c r="DN147" s="379"/>
      <c r="DO147" s="379"/>
      <c r="DP147" s="379"/>
      <c r="DQ147" s="379"/>
      <c r="DR147" s="379"/>
      <c r="DS147" s="379"/>
    </row>
    <row r="148" spans="1:123" s="20" customFormat="1" x14ac:dyDescent="0.2">
      <c r="A148" s="373"/>
      <c r="B148" s="373"/>
      <c r="C148" s="373"/>
      <c r="D148" s="373"/>
      <c r="E148" s="373"/>
      <c r="F148" s="373"/>
      <c r="G148" s="373"/>
      <c r="H148" s="373"/>
      <c r="I148" s="383" t="s">
        <v>122</v>
      </c>
      <c r="J148" s="383"/>
      <c r="K148" s="383"/>
      <c r="L148" s="383"/>
      <c r="M148" s="383"/>
      <c r="N148" s="383"/>
      <c r="O148" s="383"/>
      <c r="P148" s="383"/>
      <c r="Q148" s="383"/>
      <c r="R148" s="383"/>
      <c r="S148" s="383"/>
      <c r="T148" s="383"/>
      <c r="U148" s="383"/>
      <c r="V148" s="383"/>
      <c r="W148" s="383"/>
      <c r="X148" s="383"/>
      <c r="Y148" s="383"/>
      <c r="Z148" s="383"/>
      <c r="AA148" s="383"/>
      <c r="AB148" s="383"/>
      <c r="AC148" s="383"/>
      <c r="AD148" s="383"/>
      <c r="AE148" s="383"/>
      <c r="AF148" s="383"/>
      <c r="AG148" s="383"/>
      <c r="AH148" s="383"/>
      <c r="AI148" s="383"/>
      <c r="AJ148" s="383"/>
      <c r="AK148" s="383"/>
      <c r="AL148" s="383"/>
      <c r="AM148" s="383"/>
      <c r="AN148" s="383"/>
      <c r="AO148" s="383"/>
      <c r="AP148" s="373" t="s">
        <v>123</v>
      </c>
      <c r="AQ148" s="373"/>
      <c r="AR148" s="373"/>
      <c r="AS148" s="373"/>
      <c r="AT148" s="373"/>
      <c r="AU148" s="373"/>
      <c r="AV148" s="373"/>
      <c r="AW148" s="373"/>
      <c r="AX148" s="373"/>
      <c r="AY148" s="373"/>
      <c r="AZ148" s="373"/>
      <c r="BA148" s="373"/>
      <c r="BB148" s="373"/>
      <c r="BC148" s="373"/>
      <c r="BD148" s="373"/>
      <c r="BE148" s="373"/>
      <c r="BF148" s="379"/>
      <c r="BG148" s="379"/>
      <c r="BH148" s="379"/>
      <c r="BI148" s="379"/>
      <c r="BJ148" s="379"/>
      <c r="BK148" s="379"/>
      <c r="BL148" s="379"/>
      <c r="BM148" s="379"/>
      <c r="BN148" s="379"/>
      <c r="BO148" s="379"/>
      <c r="BP148" s="379"/>
      <c r="BQ148" s="379"/>
      <c r="BR148" s="379"/>
      <c r="BS148" s="379"/>
      <c r="BT148" s="379"/>
      <c r="BU148" s="379"/>
      <c r="BV148" s="379"/>
      <c r="BW148" s="379"/>
      <c r="BX148" s="379"/>
      <c r="BY148" s="379"/>
      <c r="BZ148" s="379"/>
      <c r="CA148" s="379"/>
      <c r="CB148" s="379"/>
      <c r="CC148" s="379"/>
      <c r="CD148" s="379"/>
      <c r="CE148" s="379"/>
      <c r="CF148" s="379"/>
      <c r="CG148" s="379"/>
      <c r="CH148" s="379"/>
      <c r="CI148" s="379"/>
      <c r="CJ148" s="379"/>
      <c r="CK148" s="379"/>
      <c r="CL148" s="379"/>
      <c r="CM148" s="379"/>
      <c r="CN148" s="379"/>
      <c r="CO148" s="379"/>
      <c r="CP148" s="379"/>
      <c r="CQ148" s="379"/>
      <c r="CR148" s="379"/>
      <c r="CS148" s="379"/>
      <c r="CT148" s="379"/>
      <c r="CU148" s="379"/>
      <c r="CV148" s="379"/>
      <c r="CW148" s="379"/>
      <c r="CX148" s="379"/>
      <c r="CY148" s="379"/>
      <c r="CZ148" s="379"/>
      <c r="DA148" s="379"/>
      <c r="DB148" s="379"/>
      <c r="DC148" s="379"/>
      <c r="DD148" s="379"/>
      <c r="DE148" s="379"/>
      <c r="DF148" s="379"/>
      <c r="DG148" s="379"/>
      <c r="DH148" s="379"/>
      <c r="DI148" s="379"/>
      <c r="DJ148" s="379"/>
      <c r="DK148" s="379"/>
      <c r="DL148" s="379"/>
      <c r="DM148" s="379"/>
      <c r="DN148" s="379"/>
      <c r="DO148" s="379"/>
      <c r="DP148" s="379"/>
      <c r="DQ148" s="379"/>
      <c r="DR148" s="379"/>
      <c r="DS148" s="379"/>
    </row>
    <row r="149" spans="1:123" s="20" customFormat="1" x14ac:dyDescent="0.2">
      <c r="A149" s="373" t="s">
        <v>266</v>
      </c>
      <c r="B149" s="373"/>
      <c r="C149" s="373"/>
      <c r="D149" s="373"/>
      <c r="E149" s="373"/>
      <c r="F149" s="373"/>
      <c r="G149" s="373"/>
      <c r="H149" s="373"/>
      <c r="I149" s="383" t="s">
        <v>125</v>
      </c>
      <c r="J149" s="383"/>
      <c r="K149" s="383"/>
      <c r="L149" s="383"/>
      <c r="M149" s="383"/>
      <c r="N149" s="383"/>
      <c r="O149" s="383"/>
      <c r="P149" s="383"/>
      <c r="Q149" s="383"/>
      <c r="R149" s="383"/>
      <c r="S149" s="383"/>
      <c r="T149" s="383"/>
      <c r="U149" s="383"/>
      <c r="V149" s="383"/>
      <c r="W149" s="383"/>
      <c r="X149" s="383"/>
      <c r="Y149" s="383"/>
      <c r="Z149" s="383"/>
      <c r="AA149" s="383"/>
      <c r="AB149" s="383"/>
      <c r="AC149" s="383"/>
      <c r="AD149" s="383"/>
      <c r="AE149" s="383"/>
      <c r="AF149" s="383"/>
      <c r="AG149" s="383"/>
      <c r="AH149" s="383"/>
      <c r="AI149" s="383"/>
      <c r="AJ149" s="383"/>
      <c r="AK149" s="383"/>
      <c r="AL149" s="383"/>
      <c r="AM149" s="383"/>
      <c r="AN149" s="383"/>
      <c r="AO149" s="383"/>
      <c r="AP149" s="383"/>
      <c r="AQ149" s="383"/>
      <c r="AR149" s="383"/>
      <c r="AS149" s="383"/>
      <c r="AT149" s="383"/>
      <c r="AU149" s="383"/>
      <c r="AV149" s="383"/>
      <c r="AW149" s="383"/>
      <c r="AX149" s="383"/>
      <c r="AY149" s="383"/>
      <c r="AZ149" s="383"/>
      <c r="BA149" s="383"/>
      <c r="BB149" s="383"/>
      <c r="BC149" s="383"/>
      <c r="BD149" s="383"/>
      <c r="BE149" s="383"/>
      <c r="BF149" s="383"/>
      <c r="BG149" s="383"/>
      <c r="BH149" s="383"/>
      <c r="BI149" s="383"/>
      <c r="BJ149" s="383"/>
      <c r="BK149" s="383"/>
      <c r="BL149" s="383"/>
      <c r="BM149" s="383"/>
      <c r="BN149" s="383"/>
      <c r="BO149" s="383"/>
      <c r="BP149" s="383"/>
      <c r="BQ149" s="383"/>
      <c r="BR149" s="383"/>
      <c r="BS149" s="383"/>
      <c r="BT149" s="383"/>
      <c r="BU149" s="383"/>
      <c r="BV149" s="383"/>
      <c r="BW149" s="383"/>
      <c r="BX149" s="383"/>
      <c r="BY149" s="383"/>
      <c r="BZ149" s="383"/>
      <c r="CA149" s="383"/>
      <c r="CB149" s="383"/>
      <c r="CC149" s="383"/>
      <c r="CD149" s="383"/>
      <c r="CE149" s="383"/>
      <c r="CF149" s="383"/>
      <c r="CG149" s="383"/>
      <c r="CH149" s="383"/>
      <c r="CI149" s="383"/>
      <c r="CJ149" s="383"/>
      <c r="CK149" s="383"/>
      <c r="CL149" s="383"/>
      <c r="CM149" s="383"/>
      <c r="CN149" s="383"/>
      <c r="CO149" s="383"/>
      <c r="CP149" s="383"/>
      <c r="CQ149" s="383"/>
      <c r="CR149" s="383"/>
      <c r="CS149" s="383"/>
      <c r="CT149" s="383"/>
      <c r="CU149" s="383"/>
      <c r="CV149" s="383"/>
      <c r="CW149" s="383"/>
      <c r="CX149" s="383"/>
      <c r="CY149" s="383"/>
      <c r="CZ149" s="383"/>
      <c r="DA149" s="383"/>
      <c r="DB149" s="383"/>
      <c r="DC149" s="383"/>
      <c r="DD149" s="383"/>
      <c r="DE149" s="383"/>
      <c r="DF149" s="383"/>
      <c r="DG149" s="383"/>
      <c r="DH149" s="383"/>
      <c r="DI149" s="383"/>
      <c r="DJ149" s="383"/>
      <c r="DK149" s="383"/>
      <c r="DL149" s="383"/>
      <c r="DM149" s="383"/>
      <c r="DN149" s="383"/>
      <c r="DO149" s="383"/>
      <c r="DP149" s="383"/>
      <c r="DQ149" s="383"/>
      <c r="DR149" s="383"/>
      <c r="DS149" s="383"/>
    </row>
    <row r="150" spans="1:123" s="20" customFormat="1" x14ac:dyDescent="0.2">
      <c r="A150" s="373"/>
      <c r="B150" s="373"/>
      <c r="C150" s="373"/>
      <c r="D150" s="373"/>
      <c r="E150" s="373"/>
      <c r="F150" s="373"/>
      <c r="G150" s="373"/>
      <c r="H150" s="373"/>
      <c r="I150" s="383" t="s">
        <v>127</v>
      </c>
      <c r="J150" s="383"/>
      <c r="K150" s="383"/>
      <c r="L150" s="383"/>
      <c r="M150" s="383"/>
      <c r="N150" s="383"/>
      <c r="O150" s="383"/>
      <c r="P150" s="383"/>
      <c r="Q150" s="383"/>
      <c r="R150" s="383"/>
      <c r="S150" s="383"/>
      <c r="T150" s="383"/>
      <c r="U150" s="383"/>
      <c r="V150" s="383"/>
      <c r="W150" s="383"/>
      <c r="X150" s="383"/>
      <c r="Y150" s="383"/>
      <c r="Z150" s="383"/>
      <c r="AA150" s="383"/>
      <c r="AB150" s="383"/>
      <c r="AC150" s="383"/>
      <c r="AD150" s="383"/>
      <c r="AE150" s="383"/>
      <c r="AF150" s="383"/>
      <c r="AG150" s="383"/>
      <c r="AH150" s="383"/>
      <c r="AI150" s="383"/>
      <c r="AJ150" s="383"/>
      <c r="AK150" s="383"/>
      <c r="AL150" s="383"/>
      <c r="AM150" s="383"/>
      <c r="AN150" s="383"/>
      <c r="AO150" s="383"/>
      <c r="AP150" s="383"/>
      <c r="AQ150" s="383"/>
      <c r="AR150" s="383"/>
      <c r="AS150" s="383"/>
      <c r="AT150" s="383"/>
      <c r="AU150" s="383"/>
      <c r="AV150" s="383"/>
      <c r="AW150" s="383"/>
      <c r="AX150" s="383"/>
      <c r="AY150" s="383"/>
      <c r="AZ150" s="383"/>
      <c r="BA150" s="383"/>
      <c r="BB150" s="383"/>
      <c r="BC150" s="383"/>
      <c r="BD150" s="383"/>
      <c r="BE150" s="383"/>
      <c r="BF150" s="383"/>
      <c r="BG150" s="383"/>
      <c r="BH150" s="383"/>
      <c r="BI150" s="383"/>
      <c r="BJ150" s="383"/>
      <c r="BK150" s="383"/>
      <c r="BL150" s="383"/>
      <c r="BM150" s="383"/>
      <c r="BN150" s="383"/>
      <c r="BO150" s="383"/>
      <c r="BP150" s="383"/>
      <c r="BQ150" s="383"/>
      <c r="BR150" s="383"/>
      <c r="BS150" s="383"/>
      <c r="BT150" s="383"/>
      <c r="BU150" s="383"/>
      <c r="BV150" s="383"/>
      <c r="BW150" s="383"/>
      <c r="BX150" s="383"/>
      <c r="BY150" s="383"/>
      <c r="BZ150" s="383"/>
      <c r="CA150" s="383"/>
      <c r="CB150" s="383"/>
      <c r="CC150" s="383"/>
      <c r="CD150" s="383"/>
      <c r="CE150" s="383"/>
      <c r="CF150" s="383"/>
      <c r="CG150" s="383"/>
      <c r="CH150" s="383"/>
      <c r="CI150" s="383"/>
      <c r="CJ150" s="383"/>
      <c r="CK150" s="383"/>
      <c r="CL150" s="383"/>
      <c r="CM150" s="383"/>
      <c r="CN150" s="383"/>
      <c r="CO150" s="383"/>
      <c r="CP150" s="383"/>
      <c r="CQ150" s="383"/>
      <c r="CR150" s="383"/>
      <c r="CS150" s="383"/>
      <c r="CT150" s="383"/>
      <c r="CU150" s="383"/>
      <c r="CV150" s="383"/>
      <c r="CW150" s="383"/>
      <c r="CX150" s="383"/>
      <c r="CY150" s="383"/>
      <c r="CZ150" s="383"/>
      <c r="DA150" s="383"/>
      <c r="DB150" s="383"/>
      <c r="DC150" s="383"/>
      <c r="DD150" s="383"/>
      <c r="DE150" s="383"/>
      <c r="DF150" s="383"/>
      <c r="DG150" s="383"/>
      <c r="DH150" s="383"/>
      <c r="DI150" s="383"/>
      <c r="DJ150" s="383"/>
      <c r="DK150" s="383"/>
      <c r="DL150" s="383"/>
      <c r="DM150" s="383"/>
      <c r="DN150" s="383"/>
      <c r="DO150" s="383"/>
      <c r="DP150" s="383"/>
      <c r="DQ150" s="383"/>
      <c r="DR150" s="383"/>
      <c r="DS150" s="383"/>
    </row>
    <row r="151" spans="1:123" s="20" customFormat="1" x14ac:dyDescent="0.2">
      <c r="A151" s="373"/>
      <c r="B151" s="373"/>
      <c r="C151" s="373"/>
      <c r="D151" s="373"/>
      <c r="E151" s="373"/>
      <c r="F151" s="373"/>
      <c r="G151" s="373"/>
      <c r="H151" s="373"/>
      <c r="I151" s="383" t="s">
        <v>128</v>
      </c>
      <c r="J151" s="383"/>
      <c r="K151" s="383"/>
      <c r="L151" s="383"/>
      <c r="M151" s="383"/>
      <c r="N151" s="383"/>
      <c r="O151" s="383"/>
      <c r="P151" s="383"/>
      <c r="Q151" s="383"/>
      <c r="R151" s="383"/>
      <c r="S151" s="383"/>
      <c r="T151" s="383"/>
      <c r="U151" s="383"/>
      <c r="V151" s="383"/>
      <c r="W151" s="383"/>
      <c r="X151" s="383"/>
      <c r="Y151" s="383"/>
      <c r="Z151" s="383"/>
      <c r="AA151" s="383"/>
      <c r="AB151" s="383"/>
      <c r="AC151" s="383"/>
      <c r="AD151" s="383"/>
      <c r="AE151" s="383"/>
      <c r="AF151" s="383"/>
      <c r="AG151" s="383"/>
      <c r="AH151" s="383"/>
      <c r="AI151" s="383"/>
      <c r="AJ151" s="383"/>
      <c r="AK151" s="383"/>
      <c r="AL151" s="383"/>
      <c r="AM151" s="383"/>
      <c r="AN151" s="383"/>
      <c r="AO151" s="383"/>
      <c r="AP151" s="383"/>
      <c r="AQ151" s="383"/>
      <c r="AR151" s="383"/>
      <c r="AS151" s="383"/>
      <c r="AT151" s="383"/>
      <c r="AU151" s="383"/>
      <c r="AV151" s="383"/>
      <c r="AW151" s="383"/>
      <c r="AX151" s="383"/>
      <c r="AY151" s="383"/>
      <c r="AZ151" s="383"/>
      <c r="BA151" s="383"/>
      <c r="BB151" s="383"/>
      <c r="BC151" s="383"/>
      <c r="BD151" s="383"/>
      <c r="BE151" s="383"/>
      <c r="BF151" s="383"/>
      <c r="BG151" s="383"/>
      <c r="BH151" s="383"/>
      <c r="BI151" s="383"/>
      <c r="BJ151" s="383"/>
      <c r="BK151" s="383"/>
      <c r="BL151" s="383"/>
      <c r="BM151" s="383"/>
      <c r="BN151" s="383"/>
      <c r="BO151" s="383"/>
      <c r="BP151" s="383"/>
      <c r="BQ151" s="383"/>
      <c r="BR151" s="383"/>
      <c r="BS151" s="383"/>
      <c r="BT151" s="383"/>
      <c r="BU151" s="383"/>
      <c r="BV151" s="383"/>
      <c r="BW151" s="383"/>
      <c r="BX151" s="383"/>
      <c r="BY151" s="383"/>
      <c r="BZ151" s="383"/>
      <c r="CA151" s="383"/>
      <c r="CB151" s="383"/>
      <c r="CC151" s="383"/>
      <c r="CD151" s="383"/>
      <c r="CE151" s="383"/>
      <c r="CF151" s="383"/>
      <c r="CG151" s="383"/>
      <c r="CH151" s="383"/>
      <c r="CI151" s="383"/>
      <c r="CJ151" s="383"/>
      <c r="CK151" s="383"/>
      <c r="CL151" s="383"/>
      <c r="CM151" s="383"/>
      <c r="CN151" s="383"/>
      <c r="CO151" s="383"/>
      <c r="CP151" s="383"/>
      <c r="CQ151" s="383"/>
      <c r="CR151" s="383"/>
      <c r="CS151" s="383"/>
      <c r="CT151" s="383"/>
      <c r="CU151" s="383"/>
      <c r="CV151" s="383"/>
      <c r="CW151" s="383"/>
      <c r="CX151" s="383"/>
      <c r="CY151" s="383"/>
      <c r="CZ151" s="383"/>
      <c r="DA151" s="383"/>
      <c r="DB151" s="383"/>
      <c r="DC151" s="383"/>
      <c r="DD151" s="383"/>
      <c r="DE151" s="383"/>
      <c r="DF151" s="383"/>
      <c r="DG151" s="383"/>
      <c r="DH151" s="383"/>
      <c r="DI151" s="383"/>
      <c r="DJ151" s="383"/>
      <c r="DK151" s="383"/>
      <c r="DL151" s="383"/>
      <c r="DM151" s="383"/>
      <c r="DN151" s="383"/>
      <c r="DO151" s="383"/>
      <c r="DP151" s="383"/>
      <c r="DQ151" s="383"/>
      <c r="DR151" s="383"/>
      <c r="DS151" s="383"/>
    </row>
    <row r="152" spans="1:123" s="20" customFormat="1" x14ac:dyDescent="0.2">
      <c r="A152" s="373" t="s">
        <v>132</v>
      </c>
      <c r="B152" s="373"/>
      <c r="C152" s="373"/>
      <c r="D152" s="373"/>
      <c r="E152" s="373"/>
      <c r="F152" s="373"/>
      <c r="G152" s="373"/>
      <c r="H152" s="373"/>
      <c r="I152" s="383" t="s">
        <v>267</v>
      </c>
      <c r="J152" s="383"/>
      <c r="K152" s="383"/>
      <c r="L152" s="383"/>
      <c r="M152" s="383"/>
      <c r="N152" s="383"/>
      <c r="O152" s="383"/>
      <c r="P152" s="383"/>
      <c r="Q152" s="383"/>
      <c r="R152" s="383"/>
      <c r="S152" s="383"/>
      <c r="T152" s="383"/>
      <c r="U152" s="383"/>
      <c r="V152" s="383"/>
      <c r="W152" s="383"/>
      <c r="X152" s="383"/>
      <c r="Y152" s="383"/>
      <c r="Z152" s="383"/>
      <c r="AA152" s="383"/>
      <c r="AB152" s="383"/>
      <c r="AC152" s="383"/>
      <c r="AD152" s="383"/>
      <c r="AE152" s="383"/>
      <c r="AF152" s="383"/>
      <c r="AG152" s="383"/>
      <c r="AH152" s="383"/>
      <c r="AI152" s="383"/>
      <c r="AJ152" s="383"/>
      <c r="AK152" s="383"/>
      <c r="AL152" s="383"/>
      <c r="AM152" s="383"/>
      <c r="AN152" s="383"/>
      <c r="AO152" s="383"/>
      <c r="AP152" s="373" t="s">
        <v>27</v>
      </c>
      <c r="AQ152" s="373"/>
      <c r="AR152" s="373"/>
      <c r="AS152" s="373"/>
      <c r="AT152" s="373"/>
      <c r="AU152" s="373"/>
      <c r="AV152" s="373"/>
      <c r="AW152" s="373"/>
      <c r="AX152" s="373"/>
      <c r="AY152" s="373"/>
      <c r="AZ152" s="373"/>
      <c r="BA152" s="373"/>
      <c r="BB152" s="373"/>
      <c r="BC152" s="373"/>
      <c r="BD152" s="373"/>
      <c r="BE152" s="373"/>
      <c r="BF152" s="379"/>
      <c r="BG152" s="379"/>
      <c r="BH152" s="379"/>
      <c r="BI152" s="379"/>
      <c r="BJ152" s="379"/>
      <c r="BK152" s="379"/>
      <c r="BL152" s="379"/>
      <c r="BM152" s="379"/>
      <c r="BN152" s="379"/>
      <c r="BO152" s="379"/>
      <c r="BP152" s="379"/>
      <c r="BQ152" s="379"/>
      <c r="BR152" s="379"/>
      <c r="BS152" s="379"/>
      <c r="BT152" s="379"/>
      <c r="BU152" s="379"/>
      <c r="BV152" s="379"/>
      <c r="BW152" s="379"/>
      <c r="BX152" s="379"/>
      <c r="BY152" s="379"/>
      <c r="BZ152" s="379"/>
      <c r="CA152" s="379"/>
      <c r="CB152" s="379"/>
      <c r="CC152" s="379"/>
      <c r="CD152" s="379"/>
      <c r="CE152" s="379"/>
      <c r="CF152" s="379"/>
      <c r="CG152" s="379"/>
      <c r="CH152" s="379"/>
      <c r="CI152" s="379"/>
      <c r="CJ152" s="379"/>
      <c r="CK152" s="379"/>
      <c r="CL152" s="379"/>
      <c r="CM152" s="379"/>
      <c r="CN152" s="379"/>
      <c r="CO152" s="379"/>
      <c r="CP152" s="379"/>
      <c r="CQ152" s="379"/>
      <c r="CR152" s="379"/>
      <c r="CS152" s="379"/>
      <c r="CT152" s="379"/>
      <c r="CU152" s="379"/>
      <c r="CV152" s="379"/>
      <c r="CW152" s="379"/>
      <c r="CX152" s="379"/>
      <c r="CY152" s="379"/>
      <c r="CZ152" s="379"/>
      <c r="DA152" s="379"/>
      <c r="DB152" s="379"/>
      <c r="DC152" s="379"/>
      <c r="DD152" s="379"/>
      <c r="DE152" s="379"/>
      <c r="DF152" s="379"/>
      <c r="DG152" s="379"/>
      <c r="DH152" s="379"/>
      <c r="DI152" s="379"/>
      <c r="DJ152" s="379"/>
      <c r="DK152" s="379"/>
      <c r="DL152" s="379"/>
      <c r="DM152" s="379"/>
      <c r="DN152" s="379"/>
      <c r="DO152" s="379"/>
      <c r="DP152" s="379"/>
      <c r="DQ152" s="379"/>
      <c r="DR152" s="379"/>
      <c r="DS152" s="379"/>
    </row>
    <row r="153" spans="1:123" s="20" customFormat="1" x14ac:dyDescent="0.2">
      <c r="A153" s="373" t="s">
        <v>268</v>
      </c>
      <c r="B153" s="373"/>
      <c r="C153" s="373"/>
      <c r="D153" s="373"/>
      <c r="E153" s="373"/>
      <c r="F153" s="373"/>
      <c r="G153" s="373"/>
      <c r="H153" s="373"/>
      <c r="I153" s="383" t="s">
        <v>269</v>
      </c>
      <c r="J153" s="383"/>
      <c r="K153" s="383"/>
      <c r="L153" s="383"/>
      <c r="M153" s="383"/>
      <c r="N153" s="383"/>
      <c r="O153" s="383"/>
      <c r="P153" s="383"/>
      <c r="Q153" s="383"/>
      <c r="R153" s="383"/>
      <c r="S153" s="383"/>
      <c r="T153" s="383"/>
      <c r="U153" s="383"/>
      <c r="V153" s="383"/>
      <c r="W153" s="383"/>
      <c r="X153" s="383"/>
      <c r="Y153" s="383"/>
      <c r="Z153" s="383"/>
      <c r="AA153" s="383"/>
      <c r="AB153" s="383"/>
      <c r="AC153" s="383"/>
      <c r="AD153" s="383"/>
      <c r="AE153" s="383"/>
      <c r="AF153" s="383"/>
      <c r="AG153" s="383"/>
      <c r="AH153" s="383"/>
      <c r="AI153" s="383"/>
      <c r="AJ153" s="383"/>
      <c r="AK153" s="383"/>
      <c r="AL153" s="383"/>
      <c r="AM153" s="383"/>
      <c r="AN153" s="383"/>
      <c r="AO153" s="383"/>
      <c r="AP153" s="373" t="s">
        <v>27</v>
      </c>
      <c r="AQ153" s="373"/>
      <c r="AR153" s="373"/>
      <c r="AS153" s="373"/>
      <c r="AT153" s="373"/>
      <c r="AU153" s="373"/>
      <c r="AV153" s="373"/>
      <c r="AW153" s="373"/>
      <c r="AX153" s="373"/>
      <c r="AY153" s="373"/>
      <c r="AZ153" s="373"/>
      <c r="BA153" s="373"/>
      <c r="BB153" s="373"/>
      <c r="BC153" s="373"/>
      <c r="BD153" s="373"/>
      <c r="BE153" s="373"/>
      <c r="BF153" s="379"/>
      <c r="BG153" s="379"/>
      <c r="BH153" s="379"/>
      <c r="BI153" s="379"/>
      <c r="BJ153" s="379"/>
      <c r="BK153" s="379"/>
      <c r="BL153" s="379"/>
      <c r="BM153" s="379"/>
      <c r="BN153" s="379"/>
      <c r="BO153" s="379"/>
      <c r="BP153" s="379"/>
      <c r="BQ153" s="379"/>
      <c r="BR153" s="379"/>
      <c r="BS153" s="379"/>
      <c r="BT153" s="379"/>
      <c r="BU153" s="379"/>
      <c r="BV153" s="379"/>
      <c r="BW153" s="379"/>
      <c r="BX153" s="379"/>
      <c r="BY153" s="379"/>
      <c r="BZ153" s="379"/>
      <c r="CA153" s="379"/>
      <c r="CB153" s="379"/>
      <c r="CC153" s="379"/>
      <c r="CD153" s="379"/>
      <c r="CE153" s="379"/>
      <c r="CF153" s="379"/>
      <c r="CG153" s="379"/>
      <c r="CH153" s="379"/>
      <c r="CI153" s="379"/>
      <c r="CJ153" s="379"/>
      <c r="CK153" s="379"/>
      <c r="CL153" s="379"/>
      <c r="CM153" s="379"/>
      <c r="CN153" s="379"/>
      <c r="CO153" s="379"/>
      <c r="CP153" s="379"/>
      <c r="CQ153" s="379"/>
      <c r="CR153" s="379"/>
      <c r="CS153" s="379"/>
      <c r="CT153" s="379"/>
      <c r="CU153" s="379"/>
      <c r="CV153" s="379"/>
      <c r="CW153" s="379"/>
      <c r="CX153" s="379"/>
      <c r="CY153" s="379"/>
      <c r="CZ153" s="379"/>
      <c r="DA153" s="379"/>
      <c r="DB153" s="379"/>
      <c r="DC153" s="379"/>
      <c r="DD153" s="379"/>
      <c r="DE153" s="379"/>
      <c r="DF153" s="379"/>
      <c r="DG153" s="379"/>
      <c r="DH153" s="379"/>
      <c r="DI153" s="379"/>
      <c r="DJ153" s="379"/>
      <c r="DK153" s="379"/>
      <c r="DL153" s="379"/>
      <c r="DM153" s="379"/>
      <c r="DN153" s="379"/>
      <c r="DO153" s="379"/>
      <c r="DP153" s="379"/>
      <c r="DQ153" s="379"/>
      <c r="DR153" s="379"/>
      <c r="DS153" s="379"/>
    </row>
    <row r="154" spans="1:123" s="20" customFormat="1" x14ac:dyDescent="0.2">
      <c r="A154" s="373" t="s">
        <v>270</v>
      </c>
      <c r="B154" s="373"/>
      <c r="C154" s="373"/>
      <c r="D154" s="373"/>
      <c r="E154" s="373"/>
      <c r="F154" s="373"/>
      <c r="G154" s="373"/>
      <c r="H154" s="373"/>
      <c r="I154" s="383" t="s">
        <v>271</v>
      </c>
      <c r="J154" s="383"/>
      <c r="K154" s="383"/>
      <c r="L154" s="383"/>
      <c r="M154" s="383"/>
      <c r="N154" s="383"/>
      <c r="O154" s="383"/>
      <c r="P154" s="383"/>
      <c r="Q154" s="383"/>
      <c r="R154" s="383"/>
      <c r="S154" s="383"/>
      <c r="T154" s="383"/>
      <c r="U154" s="383"/>
      <c r="V154" s="383"/>
      <c r="W154" s="383"/>
      <c r="X154" s="383"/>
      <c r="Y154" s="383"/>
      <c r="Z154" s="383"/>
      <c r="AA154" s="383"/>
      <c r="AB154" s="383"/>
      <c r="AC154" s="383"/>
      <c r="AD154" s="383"/>
      <c r="AE154" s="383"/>
      <c r="AF154" s="383"/>
      <c r="AG154" s="383"/>
      <c r="AH154" s="383"/>
      <c r="AI154" s="383"/>
      <c r="AJ154" s="383"/>
      <c r="AK154" s="383"/>
      <c r="AL154" s="383"/>
      <c r="AM154" s="383"/>
      <c r="AN154" s="383"/>
      <c r="AO154" s="383"/>
      <c r="AP154" s="373" t="s">
        <v>27</v>
      </c>
      <c r="AQ154" s="373"/>
      <c r="AR154" s="373"/>
      <c r="AS154" s="373"/>
      <c r="AT154" s="373"/>
      <c r="AU154" s="373"/>
      <c r="AV154" s="373"/>
      <c r="AW154" s="373"/>
      <c r="AX154" s="373"/>
      <c r="AY154" s="373"/>
      <c r="AZ154" s="373"/>
      <c r="BA154" s="373"/>
      <c r="BB154" s="373"/>
      <c r="BC154" s="373"/>
      <c r="BD154" s="373"/>
      <c r="BE154" s="373"/>
      <c r="BF154" s="379"/>
      <c r="BG154" s="379"/>
      <c r="BH154" s="379"/>
      <c r="BI154" s="379"/>
      <c r="BJ154" s="379"/>
      <c r="BK154" s="379"/>
      <c r="BL154" s="379"/>
      <c r="BM154" s="379"/>
      <c r="BN154" s="379"/>
      <c r="BO154" s="379"/>
      <c r="BP154" s="379"/>
      <c r="BQ154" s="379"/>
      <c r="BR154" s="379"/>
      <c r="BS154" s="379"/>
      <c r="BT154" s="379"/>
      <c r="BU154" s="379"/>
      <c r="BV154" s="379"/>
      <c r="BW154" s="379"/>
      <c r="BX154" s="379"/>
      <c r="BY154" s="379"/>
      <c r="BZ154" s="379"/>
      <c r="CA154" s="379"/>
      <c r="CB154" s="379"/>
      <c r="CC154" s="379"/>
      <c r="CD154" s="379"/>
      <c r="CE154" s="379"/>
      <c r="CF154" s="379"/>
      <c r="CG154" s="379"/>
      <c r="CH154" s="379"/>
      <c r="CI154" s="379"/>
      <c r="CJ154" s="379"/>
      <c r="CK154" s="379"/>
      <c r="CL154" s="379"/>
      <c r="CM154" s="379"/>
      <c r="CN154" s="379"/>
      <c r="CO154" s="379"/>
      <c r="CP154" s="379"/>
      <c r="CQ154" s="379"/>
      <c r="CR154" s="379"/>
      <c r="CS154" s="379"/>
      <c r="CT154" s="379"/>
      <c r="CU154" s="379"/>
      <c r="CV154" s="379"/>
      <c r="CW154" s="379"/>
      <c r="CX154" s="379"/>
      <c r="CY154" s="379"/>
      <c r="CZ154" s="379"/>
      <c r="DA154" s="379"/>
      <c r="DB154" s="379"/>
      <c r="DC154" s="379"/>
      <c r="DD154" s="379"/>
      <c r="DE154" s="379"/>
      <c r="DF154" s="379"/>
      <c r="DG154" s="379"/>
      <c r="DH154" s="379"/>
      <c r="DI154" s="379"/>
      <c r="DJ154" s="379"/>
      <c r="DK154" s="379"/>
      <c r="DL154" s="379"/>
      <c r="DM154" s="379"/>
      <c r="DN154" s="379"/>
      <c r="DO154" s="379"/>
      <c r="DP154" s="379"/>
      <c r="DQ154" s="379"/>
      <c r="DR154" s="379"/>
      <c r="DS154" s="379"/>
    </row>
    <row r="155" spans="1:123" s="20" customFormat="1" x14ac:dyDescent="0.2">
      <c r="A155" s="373" t="s">
        <v>272</v>
      </c>
      <c r="B155" s="373"/>
      <c r="C155" s="373"/>
      <c r="D155" s="373"/>
      <c r="E155" s="373"/>
      <c r="F155" s="373"/>
      <c r="G155" s="373"/>
      <c r="H155" s="373"/>
      <c r="I155" s="383" t="s">
        <v>35</v>
      </c>
      <c r="J155" s="383"/>
      <c r="K155" s="383"/>
      <c r="L155" s="383"/>
      <c r="M155" s="383"/>
      <c r="N155" s="383"/>
      <c r="O155" s="383"/>
      <c r="P155" s="383"/>
      <c r="Q155" s="383"/>
      <c r="R155" s="383"/>
      <c r="S155" s="383"/>
      <c r="T155" s="383"/>
      <c r="U155" s="383"/>
      <c r="V155" s="383"/>
      <c r="W155" s="383"/>
      <c r="X155" s="383"/>
      <c r="Y155" s="383"/>
      <c r="Z155" s="383"/>
      <c r="AA155" s="383"/>
      <c r="AB155" s="383"/>
      <c r="AC155" s="383"/>
      <c r="AD155" s="383"/>
      <c r="AE155" s="383"/>
      <c r="AF155" s="383"/>
      <c r="AG155" s="383"/>
      <c r="AH155" s="383"/>
      <c r="AI155" s="383"/>
      <c r="AJ155" s="383"/>
      <c r="AK155" s="383"/>
      <c r="AL155" s="383"/>
      <c r="AM155" s="383"/>
      <c r="AN155" s="383"/>
      <c r="AO155" s="383"/>
      <c r="AP155" s="373" t="s">
        <v>27</v>
      </c>
      <c r="AQ155" s="373"/>
      <c r="AR155" s="373"/>
      <c r="AS155" s="373"/>
      <c r="AT155" s="373"/>
      <c r="AU155" s="373"/>
      <c r="AV155" s="373"/>
      <c r="AW155" s="373"/>
      <c r="AX155" s="373"/>
      <c r="AY155" s="373"/>
      <c r="AZ155" s="373"/>
      <c r="BA155" s="373"/>
      <c r="BB155" s="373"/>
      <c r="BC155" s="373"/>
      <c r="BD155" s="373"/>
      <c r="BE155" s="373"/>
      <c r="BF155" s="379"/>
      <c r="BG155" s="379"/>
      <c r="BH155" s="379"/>
      <c r="BI155" s="379"/>
      <c r="BJ155" s="379"/>
      <c r="BK155" s="379"/>
      <c r="BL155" s="379"/>
      <c r="BM155" s="379"/>
      <c r="BN155" s="379"/>
      <c r="BO155" s="379"/>
      <c r="BP155" s="379"/>
      <c r="BQ155" s="379"/>
      <c r="BR155" s="379"/>
      <c r="BS155" s="379"/>
      <c r="BT155" s="379"/>
      <c r="BU155" s="379"/>
      <c r="BV155" s="379"/>
      <c r="BW155" s="379"/>
      <c r="BX155" s="379"/>
      <c r="BY155" s="379"/>
      <c r="BZ155" s="379"/>
      <c r="CA155" s="379"/>
      <c r="CB155" s="379"/>
      <c r="CC155" s="379"/>
      <c r="CD155" s="379"/>
      <c r="CE155" s="379"/>
      <c r="CF155" s="379"/>
      <c r="CG155" s="379"/>
      <c r="CH155" s="379"/>
      <c r="CI155" s="379"/>
      <c r="CJ155" s="379"/>
      <c r="CK155" s="379"/>
      <c r="CL155" s="379"/>
      <c r="CM155" s="379"/>
      <c r="CN155" s="379"/>
      <c r="CO155" s="379"/>
      <c r="CP155" s="379"/>
      <c r="CQ155" s="379"/>
      <c r="CR155" s="379"/>
      <c r="CS155" s="379"/>
      <c r="CT155" s="379"/>
      <c r="CU155" s="379"/>
      <c r="CV155" s="379"/>
      <c r="CW155" s="379"/>
      <c r="CX155" s="379"/>
      <c r="CY155" s="379"/>
      <c r="CZ155" s="379"/>
      <c r="DA155" s="379"/>
      <c r="DB155" s="379"/>
      <c r="DC155" s="379"/>
      <c r="DD155" s="379"/>
      <c r="DE155" s="379"/>
      <c r="DF155" s="379"/>
      <c r="DG155" s="379"/>
      <c r="DH155" s="379"/>
      <c r="DI155" s="379"/>
      <c r="DJ155" s="379"/>
      <c r="DK155" s="379"/>
      <c r="DL155" s="379"/>
      <c r="DM155" s="379"/>
      <c r="DN155" s="379"/>
      <c r="DO155" s="379"/>
      <c r="DP155" s="379"/>
      <c r="DQ155" s="379"/>
      <c r="DR155" s="379"/>
      <c r="DS155" s="379"/>
    </row>
    <row r="156" spans="1:123" s="20" customFormat="1" x14ac:dyDescent="0.2">
      <c r="A156" s="373" t="s">
        <v>273</v>
      </c>
      <c r="B156" s="373"/>
      <c r="C156" s="373"/>
      <c r="D156" s="373"/>
      <c r="E156" s="373"/>
      <c r="F156" s="373"/>
      <c r="G156" s="373"/>
      <c r="H156" s="373"/>
      <c r="I156" s="383" t="s">
        <v>40</v>
      </c>
      <c r="J156" s="383"/>
      <c r="K156" s="383"/>
      <c r="L156" s="383"/>
      <c r="M156" s="383"/>
      <c r="N156" s="383"/>
      <c r="O156" s="383"/>
      <c r="P156" s="383"/>
      <c r="Q156" s="383"/>
      <c r="R156" s="383"/>
      <c r="S156" s="383"/>
      <c r="T156" s="383"/>
      <c r="U156" s="383"/>
      <c r="V156" s="383"/>
      <c r="W156" s="383"/>
      <c r="X156" s="383"/>
      <c r="Y156" s="383"/>
      <c r="Z156" s="383"/>
      <c r="AA156" s="383"/>
      <c r="AB156" s="383"/>
      <c r="AC156" s="383"/>
      <c r="AD156" s="383"/>
      <c r="AE156" s="383"/>
      <c r="AF156" s="383"/>
      <c r="AG156" s="383"/>
      <c r="AH156" s="383"/>
      <c r="AI156" s="383"/>
      <c r="AJ156" s="383"/>
      <c r="AK156" s="383"/>
      <c r="AL156" s="383"/>
      <c r="AM156" s="383"/>
      <c r="AN156" s="383"/>
      <c r="AO156" s="383"/>
      <c r="AP156" s="373" t="s">
        <v>41</v>
      </c>
      <c r="AQ156" s="373"/>
      <c r="AR156" s="373"/>
      <c r="AS156" s="373"/>
      <c r="AT156" s="373"/>
      <c r="AU156" s="373"/>
      <c r="AV156" s="373"/>
      <c r="AW156" s="373"/>
      <c r="AX156" s="373"/>
      <c r="AY156" s="373"/>
      <c r="AZ156" s="373"/>
      <c r="BA156" s="373"/>
      <c r="BB156" s="373"/>
      <c r="BC156" s="373"/>
      <c r="BD156" s="373"/>
      <c r="BE156" s="373"/>
      <c r="BF156" s="379"/>
      <c r="BG156" s="379"/>
      <c r="BH156" s="379"/>
      <c r="BI156" s="379"/>
      <c r="BJ156" s="379"/>
      <c r="BK156" s="379"/>
      <c r="BL156" s="379"/>
      <c r="BM156" s="379"/>
      <c r="BN156" s="379"/>
      <c r="BO156" s="379"/>
      <c r="BP156" s="379"/>
      <c r="BQ156" s="379"/>
      <c r="BR156" s="379"/>
      <c r="BS156" s="379"/>
      <c r="BT156" s="379"/>
      <c r="BU156" s="379"/>
      <c r="BV156" s="379"/>
      <c r="BW156" s="379"/>
      <c r="BX156" s="379"/>
      <c r="BY156" s="379"/>
      <c r="BZ156" s="379"/>
      <c r="CA156" s="379"/>
      <c r="CB156" s="379"/>
      <c r="CC156" s="379"/>
      <c r="CD156" s="379"/>
      <c r="CE156" s="379"/>
      <c r="CF156" s="379"/>
      <c r="CG156" s="379"/>
      <c r="CH156" s="379"/>
      <c r="CI156" s="379"/>
      <c r="CJ156" s="379"/>
      <c r="CK156" s="379"/>
      <c r="CL156" s="379"/>
      <c r="CM156" s="379"/>
      <c r="CN156" s="379"/>
      <c r="CO156" s="379"/>
      <c r="CP156" s="379"/>
      <c r="CQ156" s="379"/>
      <c r="CR156" s="379"/>
      <c r="CS156" s="379"/>
      <c r="CT156" s="379"/>
      <c r="CU156" s="379"/>
      <c r="CV156" s="379"/>
      <c r="CW156" s="379"/>
      <c r="CX156" s="379"/>
      <c r="CY156" s="379"/>
      <c r="CZ156" s="379"/>
      <c r="DA156" s="379"/>
      <c r="DB156" s="379"/>
      <c r="DC156" s="379"/>
      <c r="DD156" s="379"/>
      <c r="DE156" s="379"/>
      <c r="DF156" s="379"/>
      <c r="DG156" s="379"/>
      <c r="DH156" s="379"/>
      <c r="DI156" s="379"/>
      <c r="DJ156" s="379"/>
      <c r="DK156" s="379"/>
      <c r="DL156" s="379"/>
      <c r="DM156" s="379"/>
      <c r="DN156" s="379"/>
      <c r="DO156" s="379"/>
      <c r="DP156" s="379"/>
      <c r="DQ156" s="379"/>
      <c r="DR156" s="379"/>
      <c r="DS156" s="379"/>
    </row>
    <row r="157" spans="1:123" s="20" customFormat="1" x14ac:dyDescent="0.2">
      <c r="A157" s="373"/>
      <c r="B157" s="373"/>
      <c r="C157" s="373"/>
      <c r="D157" s="373"/>
      <c r="E157" s="373"/>
      <c r="F157" s="373"/>
      <c r="G157" s="373"/>
      <c r="H157" s="373"/>
      <c r="I157" s="383" t="s">
        <v>42</v>
      </c>
      <c r="J157" s="383"/>
      <c r="K157" s="383"/>
      <c r="L157" s="383"/>
      <c r="M157" s="383"/>
      <c r="N157" s="383"/>
      <c r="O157" s="383"/>
      <c r="P157" s="383"/>
      <c r="Q157" s="383"/>
      <c r="R157" s="383"/>
      <c r="S157" s="383"/>
      <c r="T157" s="383"/>
      <c r="U157" s="383"/>
      <c r="V157" s="383"/>
      <c r="W157" s="383"/>
      <c r="X157" s="383"/>
      <c r="Y157" s="383"/>
      <c r="Z157" s="383"/>
      <c r="AA157" s="383"/>
      <c r="AB157" s="383"/>
      <c r="AC157" s="383"/>
      <c r="AD157" s="383"/>
      <c r="AE157" s="383"/>
      <c r="AF157" s="383"/>
      <c r="AG157" s="383"/>
      <c r="AH157" s="383"/>
      <c r="AI157" s="383"/>
      <c r="AJ157" s="383"/>
      <c r="AK157" s="383"/>
      <c r="AL157" s="383"/>
      <c r="AM157" s="383"/>
      <c r="AN157" s="383"/>
      <c r="AO157" s="383"/>
      <c r="AP157" s="373"/>
      <c r="AQ157" s="373"/>
      <c r="AR157" s="373"/>
      <c r="AS157" s="373"/>
      <c r="AT157" s="373"/>
      <c r="AU157" s="373"/>
      <c r="AV157" s="373"/>
      <c r="AW157" s="373"/>
      <c r="AX157" s="373"/>
      <c r="AY157" s="373"/>
      <c r="AZ157" s="373"/>
      <c r="BA157" s="373"/>
      <c r="BB157" s="373"/>
      <c r="BC157" s="373"/>
      <c r="BD157" s="373"/>
      <c r="BE157" s="373"/>
      <c r="BF157" s="379"/>
      <c r="BG157" s="379"/>
      <c r="BH157" s="379"/>
      <c r="BI157" s="379"/>
      <c r="BJ157" s="379"/>
      <c r="BK157" s="379"/>
      <c r="BL157" s="379"/>
      <c r="BM157" s="379"/>
      <c r="BN157" s="379"/>
      <c r="BO157" s="379"/>
      <c r="BP157" s="379"/>
      <c r="BQ157" s="379"/>
      <c r="BR157" s="379"/>
      <c r="BS157" s="379"/>
      <c r="BT157" s="379"/>
      <c r="BU157" s="379"/>
      <c r="BV157" s="379"/>
      <c r="BW157" s="379"/>
      <c r="BX157" s="379"/>
      <c r="BY157" s="379"/>
      <c r="BZ157" s="379"/>
      <c r="CA157" s="379"/>
      <c r="CB157" s="379"/>
      <c r="CC157" s="379"/>
      <c r="CD157" s="379"/>
      <c r="CE157" s="379"/>
      <c r="CF157" s="379"/>
      <c r="CG157" s="379"/>
      <c r="CH157" s="379"/>
      <c r="CI157" s="379"/>
      <c r="CJ157" s="379"/>
      <c r="CK157" s="379"/>
      <c r="CL157" s="379"/>
      <c r="CM157" s="379"/>
      <c r="CN157" s="379"/>
      <c r="CO157" s="379"/>
      <c r="CP157" s="379"/>
      <c r="CQ157" s="379"/>
      <c r="CR157" s="379"/>
      <c r="CS157" s="379"/>
      <c r="CT157" s="379"/>
      <c r="CU157" s="379"/>
      <c r="CV157" s="379"/>
      <c r="CW157" s="379"/>
      <c r="CX157" s="379"/>
      <c r="CY157" s="379"/>
      <c r="CZ157" s="379"/>
      <c r="DA157" s="379"/>
      <c r="DB157" s="379"/>
      <c r="DC157" s="379"/>
      <c r="DD157" s="379"/>
      <c r="DE157" s="379"/>
      <c r="DF157" s="379"/>
      <c r="DG157" s="379"/>
      <c r="DH157" s="379"/>
      <c r="DI157" s="379"/>
      <c r="DJ157" s="379"/>
      <c r="DK157" s="379"/>
      <c r="DL157" s="379"/>
      <c r="DM157" s="379"/>
      <c r="DN157" s="379"/>
      <c r="DO157" s="379"/>
      <c r="DP157" s="379"/>
      <c r="DQ157" s="379"/>
      <c r="DR157" s="379"/>
      <c r="DS157" s="379"/>
    </row>
    <row r="158" spans="1:123" s="20" customFormat="1" x14ac:dyDescent="0.2">
      <c r="A158" s="373"/>
      <c r="B158" s="373"/>
      <c r="C158" s="373"/>
      <c r="D158" s="373"/>
      <c r="E158" s="373"/>
      <c r="F158" s="373"/>
      <c r="G158" s="373"/>
      <c r="H158" s="373"/>
      <c r="I158" s="383" t="s">
        <v>274</v>
      </c>
      <c r="J158" s="383"/>
      <c r="K158" s="383"/>
      <c r="L158" s="383"/>
      <c r="M158" s="383"/>
      <c r="N158" s="383"/>
      <c r="O158" s="383"/>
      <c r="P158" s="383"/>
      <c r="Q158" s="383"/>
      <c r="R158" s="383"/>
      <c r="S158" s="383"/>
      <c r="T158" s="383"/>
      <c r="U158" s="383"/>
      <c r="V158" s="383"/>
      <c r="W158" s="383"/>
      <c r="X158" s="383"/>
      <c r="Y158" s="383"/>
      <c r="Z158" s="383"/>
      <c r="AA158" s="383"/>
      <c r="AB158" s="383"/>
      <c r="AC158" s="383"/>
      <c r="AD158" s="383"/>
      <c r="AE158" s="383"/>
      <c r="AF158" s="383"/>
      <c r="AG158" s="383"/>
      <c r="AH158" s="383"/>
      <c r="AI158" s="383"/>
      <c r="AJ158" s="383"/>
      <c r="AK158" s="383"/>
      <c r="AL158" s="383"/>
      <c r="AM158" s="383"/>
      <c r="AN158" s="383"/>
      <c r="AO158" s="383"/>
      <c r="AP158" s="373"/>
      <c r="AQ158" s="373"/>
      <c r="AR158" s="373"/>
      <c r="AS158" s="373"/>
      <c r="AT158" s="373"/>
      <c r="AU158" s="373"/>
      <c r="AV158" s="373"/>
      <c r="AW158" s="373"/>
      <c r="AX158" s="373"/>
      <c r="AY158" s="373"/>
      <c r="AZ158" s="373"/>
      <c r="BA158" s="373"/>
      <c r="BB158" s="373"/>
      <c r="BC158" s="373"/>
      <c r="BD158" s="373"/>
      <c r="BE158" s="373"/>
      <c r="BF158" s="379"/>
      <c r="BG158" s="379"/>
      <c r="BH158" s="379"/>
      <c r="BI158" s="379"/>
      <c r="BJ158" s="379"/>
      <c r="BK158" s="379"/>
      <c r="BL158" s="379"/>
      <c r="BM158" s="379"/>
      <c r="BN158" s="379"/>
      <c r="BO158" s="379"/>
      <c r="BP158" s="379"/>
      <c r="BQ158" s="379"/>
      <c r="BR158" s="379"/>
      <c r="BS158" s="379"/>
      <c r="BT158" s="379"/>
      <c r="BU158" s="379"/>
      <c r="BV158" s="379"/>
      <c r="BW158" s="379"/>
      <c r="BX158" s="379"/>
      <c r="BY158" s="379"/>
      <c r="BZ158" s="379"/>
      <c r="CA158" s="379"/>
      <c r="CB158" s="379"/>
      <c r="CC158" s="379"/>
      <c r="CD158" s="379"/>
      <c r="CE158" s="379"/>
      <c r="CF158" s="379"/>
      <c r="CG158" s="379"/>
      <c r="CH158" s="379"/>
      <c r="CI158" s="379"/>
      <c r="CJ158" s="379"/>
      <c r="CK158" s="379"/>
      <c r="CL158" s="379"/>
      <c r="CM158" s="379"/>
      <c r="CN158" s="379"/>
      <c r="CO158" s="379"/>
      <c r="CP158" s="379"/>
      <c r="CQ158" s="379"/>
      <c r="CR158" s="379"/>
      <c r="CS158" s="379"/>
      <c r="CT158" s="379"/>
      <c r="CU158" s="379"/>
      <c r="CV158" s="379"/>
      <c r="CW158" s="379"/>
      <c r="CX158" s="379"/>
      <c r="CY158" s="379"/>
      <c r="CZ158" s="379"/>
      <c r="DA158" s="379"/>
      <c r="DB158" s="379"/>
      <c r="DC158" s="379"/>
      <c r="DD158" s="379"/>
      <c r="DE158" s="379"/>
      <c r="DF158" s="379"/>
      <c r="DG158" s="379"/>
      <c r="DH158" s="379"/>
      <c r="DI158" s="379"/>
      <c r="DJ158" s="379"/>
      <c r="DK158" s="379"/>
      <c r="DL158" s="379"/>
      <c r="DM158" s="379"/>
      <c r="DN158" s="379"/>
      <c r="DO158" s="379"/>
      <c r="DP158" s="379"/>
      <c r="DQ158" s="379"/>
      <c r="DR158" s="379"/>
      <c r="DS158" s="379"/>
    </row>
    <row r="159" spans="1:123" s="20" customFormat="1" x14ac:dyDescent="0.2">
      <c r="A159" s="373" t="s">
        <v>275</v>
      </c>
      <c r="B159" s="373"/>
      <c r="C159" s="373"/>
      <c r="D159" s="373"/>
      <c r="E159" s="373"/>
      <c r="F159" s="373"/>
      <c r="G159" s="373"/>
      <c r="H159" s="373"/>
      <c r="I159" s="383" t="s">
        <v>102</v>
      </c>
      <c r="J159" s="383"/>
      <c r="K159" s="383"/>
      <c r="L159" s="383"/>
      <c r="M159" s="383"/>
      <c r="N159" s="383"/>
      <c r="O159" s="383"/>
      <c r="P159" s="383"/>
      <c r="Q159" s="383"/>
      <c r="R159" s="383"/>
      <c r="S159" s="383"/>
      <c r="T159" s="383"/>
      <c r="U159" s="383"/>
      <c r="V159" s="383"/>
      <c r="W159" s="383"/>
      <c r="X159" s="383"/>
      <c r="Y159" s="383"/>
      <c r="Z159" s="383"/>
      <c r="AA159" s="383"/>
      <c r="AB159" s="383"/>
      <c r="AC159" s="383"/>
      <c r="AD159" s="383"/>
      <c r="AE159" s="383"/>
      <c r="AF159" s="383"/>
      <c r="AG159" s="383"/>
      <c r="AH159" s="383"/>
      <c r="AI159" s="383"/>
      <c r="AJ159" s="383"/>
      <c r="AK159" s="383"/>
      <c r="AL159" s="383"/>
      <c r="AM159" s="383"/>
      <c r="AN159" s="383"/>
      <c r="AO159" s="383"/>
      <c r="AP159" s="383"/>
      <c r="AQ159" s="383"/>
      <c r="AR159" s="383"/>
      <c r="AS159" s="383"/>
      <c r="AT159" s="383"/>
      <c r="AU159" s="383"/>
      <c r="AV159" s="383"/>
      <c r="AW159" s="383"/>
      <c r="AX159" s="383"/>
      <c r="AY159" s="383"/>
      <c r="AZ159" s="383"/>
      <c r="BA159" s="383"/>
      <c r="BB159" s="383"/>
      <c r="BC159" s="383"/>
      <c r="BD159" s="383"/>
      <c r="BE159" s="383"/>
      <c r="BF159" s="383"/>
      <c r="BG159" s="383"/>
      <c r="BH159" s="383"/>
      <c r="BI159" s="383"/>
      <c r="BJ159" s="383"/>
      <c r="BK159" s="383"/>
      <c r="BL159" s="383"/>
      <c r="BM159" s="383"/>
      <c r="BN159" s="383"/>
      <c r="BO159" s="383"/>
      <c r="BP159" s="383"/>
      <c r="BQ159" s="383"/>
      <c r="BR159" s="383"/>
      <c r="BS159" s="383"/>
      <c r="BT159" s="383"/>
      <c r="BU159" s="383"/>
      <c r="BV159" s="383"/>
      <c r="BW159" s="383"/>
      <c r="BX159" s="383"/>
      <c r="BY159" s="383"/>
      <c r="BZ159" s="383"/>
      <c r="CA159" s="383"/>
      <c r="CB159" s="383"/>
      <c r="CC159" s="383"/>
      <c r="CD159" s="383"/>
      <c r="CE159" s="383"/>
      <c r="CF159" s="383"/>
      <c r="CG159" s="383"/>
      <c r="CH159" s="383"/>
      <c r="CI159" s="383"/>
      <c r="CJ159" s="383"/>
      <c r="CK159" s="383"/>
      <c r="CL159" s="383"/>
      <c r="CM159" s="383"/>
      <c r="CN159" s="383"/>
      <c r="CO159" s="383"/>
      <c r="CP159" s="383"/>
      <c r="CQ159" s="383"/>
      <c r="CR159" s="383"/>
      <c r="CS159" s="383"/>
      <c r="CT159" s="383"/>
      <c r="CU159" s="383"/>
      <c r="CV159" s="383"/>
      <c r="CW159" s="383"/>
      <c r="CX159" s="383"/>
      <c r="CY159" s="383"/>
      <c r="CZ159" s="383"/>
      <c r="DA159" s="383"/>
      <c r="DB159" s="383"/>
      <c r="DC159" s="383"/>
      <c r="DD159" s="383"/>
      <c r="DE159" s="383"/>
      <c r="DF159" s="383"/>
      <c r="DG159" s="383"/>
      <c r="DH159" s="383"/>
      <c r="DI159" s="383"/>
      <c r="DJ159" s="383"/>
      <c r="DK159" s="383"/>
      <c r="DL159" s="383"/>
      <c r="DM159" s="383"/>
      <c r="DN159" s="383"/>
      <c r="DO159" s="383"/>
      <c r="DP159" s="383"/>
      <c r="DQ159" s="383"/>
      <c r="DR159" s="383"/>
      <c r="DS159" s="383"/>
    </row>
    <row r="160" spans="1:123" s="20" customFormat="1" x14ac:dyDescent="0.2">
      <c r="A160" s="373"/>
      <c r="B160" s="373"/>
      <c r="C160" s="373"/>
      <c r="D160" s="373"/>
      <c r="E160" s="373"/>
      <c r="F160" s="373"/>
      <c r="G160" s="373"/>
      <c r="H160" s="373"/>
      <c r="I160" s="383" t="s">
        <v>103</v>
      </c>
      <c r="J160" s="383"/>
      <c r="K160" s="383"/>
      <c r="L160" s="383"/>
      <c r="M160" s="383"/>
      <c r="N160" s="383"/>
      <c r="O160" s="383"/>
      <c r="P160" s="383"/>
      <c r="Q160" s="383"/>
      <c r="R160" s="383"/>
      <c r="S160" s="383"/>
      <c r="T160" s="383"/>
      <c r="U160" s="383"/>
      <c r="V160" s="383"/>
      <c r="W160" s="383"/>
      <c r="X160" s="383"/>
      <c r="Y160" s="383"/>
      <c r="Z160" s="383"/>
      <c r="AA160" s="383"/>
      <c r="AB160" s="383"/>
      <c r="AC160" s="383"/>
      <c r="AD160" s="383"/>
      <c r="AE160" s="383"/>
      <c r="AF160" s="383"/>
      <c r="AG160" s="383"/>
      <c r="AH160" s="383"/>
      <c r="AI160" s="383"/>
      <c r="AJ160" s="383"/>
      <c r="AK160" s="383"/>
      <c r="AL160" s="383"/>
      <c r="AM160" s="383"/>
      <c r="AN160" s="383"/>
      <c r="AO160" s="383"/>
      <c r="AP160" s="383"/>
      <c r="AQ160" s="383"/>
      <c r="AR160" s="383"/>
      <c r="AS160" s="383"/>
      <c r="AT160" s="383"/>
      <c r="AU160" s="383"/>
      <c r="AV160" s="383"/>
      <c r="AW160" s="383"/>
      <c r="AX160" s="383"/>
      <c r="AY160" s="383"/>
      <c r="AZ160" s="383"/>
      <c r="BA160" s="383"/>
      <c r="BB160" s="383"/>
      <c r="BC160" s="383"/>
      <c r="BD160" s="383"/>
      <c r="BE160" s="383"/>
      <c r="BF160" s="383"/>
      <c r="BG160" s="383"/>
      <c r="BH160" s="383"/>
      <c r="BI160" s="383"/>
      <c r="BJ160" s="383"/>
      <c r="BK160" s="383"/>
      <c r="BL160" s="383"/>
      <c r="BM160" s="383"/>
      <c r="BN160" s="383"/>
      <c r="BO160" s="383"/>
      <c r="BP160" s="383"/>
      <c r="BQ160" s="383"/>
      <c r="BR160" s="383"/>
      <c r="BS160" s="383"/>
      <c r="BT160" s="383"/>
      <c r="BU160" s="383"/>
      <c r="BV160" s="383"/>
      <c r="BW160" s="383"/>
      <c r="BX160" s="383"/>
      <c r="BY160" s="383"/>
      <c r="BZ160" s="383"/>
      <c r="CA160" s="383"/>
      <c r="CB160" s="383"/>
      <c r="CC160" s="383"/>
      <c r="CD160" s="383"/>
      <c r="CE160" s="383"/>
      <c r="CF160" s="383"/>
      <c r="CG160" s="383"/>
      <c r="CH160" s="383"/>
      <c r="CI160" s="383"/>
      <c r="CJ160" s="383"/>
      <c r="CK160" s="383"/>
      <c r="CL160" s="383"/>
      <c r="CM160" s="383"/>
      <c r="CN160" s="383"/>
      <c r="CO160" s="383"/>
      <c r="CP160" s="383"/>
      <c r="CQ160" s="383"/>
      <c r="CR160" s="383"/>
      <c r="CS160" s="383"/>
      <c r="CT160" s="383"/>
      <c r="CU160" s="383"/>
      <c r="CV160" s="383"/>
      <c r="CW160" s="383"/>
      <c r="CX160" s="383"/>
      <c r="CY160" s="383"/>
      <c r="CZ160" s="383"/>
      <c r="DA160" s="383"/>
      <c r="DB160" s="383"/>
      <c r="DC160" s="383"/>
      <c r="DD160" s="383"/>
      <c r="DE160" s="383"/>
      <c r="DF160" s="383"/>
      <c r="DG160" s="383"/>
      <c r="DH160" s="383"/>
      <c r="DI160" s="383"/>
      <c r="DJ160" s="383"/>
      <c r="DK160" s="383"/>
      <c r="DL160" s="383"/>
      <c r="DM160" s="383"/>
      <c r="DN160" s="383"/>
      <c r="DO160" s="383"/>
      <c r="DP160" s="383"/>
      <c r="DQ160" s="383"/>
      <c r="DR160" s="383"/>
      <c r="DS160" s="383"/>
    </row>
    <row r="161" spans="1:123" s="20" customFormat="1" x14ac:dyDescent="0.2">
      <c r="A161" s="373"/>
      <c r="B161" s="373"/>
      <c r="C161" s="373"/>
      <c r="D161" s="373"/>
      <c r="E161" s="373"/>
      <c r="F161" s="373"/>
      <c r="G161" s="373"/>
      <c r="H161" s="373"/>
      <c r="I161" s="383" t="s">
        <v>276</v>
      </c>
      <c r="J161" s="383"/>
      <c r="K161" s="383"/>
      <c r="L161" s="383"/>
      <c r="M161" s="383"/>
      <c r="N161" s="383"/>
      <c r="O161" s="383"/>
      <c r="P161" s="383"/>
      <c r="Q161" s="383"/>
      <c r="R161" s="383"/>
      <c r="S161" s="383"/>
      <c r="T161" s="383"/>
      <c r="U161" s="383"/>
      <c r="V161" s="383"/>
      <c r="W161" s="383"/>
      <c r="X161" s="383"/>
      <c r="Y161" s="383"/>
      <c r="Z161" s="383"/>
      <c r="AA161" s="383"/>
      <c r="AB161" s="383"/>
      <c r="AC161" s="383"/>
      <c r="AD161" s="383"/>
      <c r="AE161" s="383"/>
      <c r="AF161" s="383"/>
      <c r="AG161" s="383"/>
      <c r="AH161" s="383"/>
      <c r="AI161" s="383"/>
      <c r="AJ161" s="383"/>
      <c r="AK161" s="383"/>
      <c r="AL161" s="383"/>
      <c r="AM161" s="383"/>
      <c r="AN161" s="383"/>
      <c r="AO161" s="383"/>
      <c r="AP161" s="383"/>
      <c r="AQ161" s="383"/>
      <c r="AR161" s="383"/>
      <c r="AS161" s="383"/>
      <c r="AT161" s="383"/>
      <c r="AU161" s="383"/>
      <c r="AV161" s="383"/>
      <c r="AW161" s="383"/>
      <c r="AX161" s="383"/>
      <c r="AY161" s="383"/>
      <c r="AZ161" s="383"/>
      <c r="BA161" s="383"/>
      <c r="BB161" s="383"/>
      <c r="BC161" s="383"/>
      <c r="BD161" s="383"/>
      <c r="BE161" s="383"/>
      <c r="BF161" s="383"/>
      <c r="BG161" s="383"/>
      <c r="BH161" s="383"/>
      <c r="BI161" s="383"/>
      <c r="BJ161" s="383"/>
      <c r="BK161" s="383"/>
      <c r="BL161" s="383"/>
      <c r="BM161" s="383"/>
      <c r="BN161" s="383"/>
      <c r="BO161" s="383"/>
      <c r="BP161" s="383"/>
      <c r="BQ161" s="383"/>
      <c r="BR161" s="383"/>
      <c r="BS161" s="383"/>
      <c r="BT161" s="383"/>
      <c r="BU161" s="383"/>
      <c r="BV161" s="383"/>
      <c r="BW161" s="383"/>
      <c r="BX161" s="383"/>
      <c r="BY161" s="383"/>
      <c r="BZ161" s="383"/>
      <c r="CA161" s="383"/>
      <c r="CB161" s="383"/>
      <c r="CC161" s="383"/>
      <c r="CD161" s="383"/>
      <c r="CE161" s="383"/>
      <c r="CF161" s="383"/>
      <c r="CG161" s="383"/>
      <c r="CH161" s="383"/>
      <c r="CI161" s="383"/>
      <c r="CJ161" s="383"/>
      <c r="CK161" s="383"/>
      <c r="CL161" s="383"/>
      <c r="CM161" s="383"/>
      <c r="CN161" s="383"/>
      <c r="CO161" s="383"/>
      <c r="CP161" s="383"/>
      <c r="CQ161" s="383"/>
      <c r="CR161" s="383"/>
      <c r="CS161" s="383"/>
      <c r="CT161" s="383"/>
      <c r="CU161" s="383"/>
      <c r="CV161" s="383"/>
      <c r="CW161" s="383"/>
      <c r="CX161" s="383"/>
      <c r="CY161" s="383"/>
      <c r="CZ161" s="383"/>
      <c r="DA161" s="383"/>
      <c r="DB161" s="383"/>
      <c r="DC161" s="383"/>
      <c r="DD161" s="383"/>
      <c r="DE161" s="383"/>
      <c r="DF161" s="383"/>
      <c r="DG161" s="383"/>
      <c r="DH161" s="383"/>
      <c r="DI161" s="383"/>
      <c r="DJ161" s="383"/>
      <c r="DK161" s="383"/>
      <c r="DL161" s="383"/>
      <c r="DM161" s="383"/>
      <c r="DN161" s="383"/>
      <c r="DO161" s="383"/>
      <c r="DP161" s="383"/>
      <c r="DQ161" s="383"/>
      <c r="DR161" s="383"/>
      <c r="DS161" s="383"/>
    </row>
    <row r="162" spans="1:123" s="20" customFormat="1" x14ac:dyDescent="0.2">
      <c r="A162" s="373"/>
      <c r="B162" s="373"/>
      <c r="C162" s="373"/>
      <c r="D162" s="373"/>
      <c r="E162" s="373"/>
      <c r="F162" s="373"/>
      <c r="G162" s="373"/>
      <c r="H162" s="373"/>
      <c r="I162" s="383" t="s">
        <v>277</v>
      </c>
      <c r="J162" s="383"/>
      <c r="K162" s="383"/>
      <c r="L162" s="383"/>
      <c r="M162" s="383"/>
      <c r="N162" s="383"/>
      <c r="O162" s="383"/>
      <c r="P162" s="383"/>
      <c r="Q162" s="383"/>
      <c r="R162" s="383"/>
      <c r="S162" s="383"/>
      <c r="T162" s="383"/>
      <c r="U162" s="383"/>
      <c r="V162" s="383"/>
      <c r="W162" s="383"/>
      <c r="X162" s="383"/>
      <c r="Y162" s="383"/>
      <c r="Z162" s="383"/>
      <c r="AA162" s="383"/>
      <c r="AB162" s="383"/>
      <c r="AC162" s="383"/>
      <c r="AD162" s="383"/>
      <c r="AE162" s="383"/>
      <c r="AF162" s="383"/>
      <c r="AG162" s="383"/>
      <c r="AH162" s="383"/>
      <c r="AI162" s="383"/>
      <c r="AJ162" s="383"/>
      <c r="AK162" s="383"/>
      <c r="AL162" s="383"/>
      <c r="AM162" s="383"/>
      <c r="AN162" s="383"/>
      <c r="AO162" s="383"/>
      <c r="AP162" s="383"/>
      <c r="AQ162" s="383"/>
      <c r="AR162" s="383"/>
      <c r="AS162" s="383"/>
      <c r="AT162" s="383"/>
      <c r="AU162" s="383"/>
      <c r="AV162" s="383"/>
      <c r="AW162" s="383"/>
      <c r="AX162" s="383"/>
      <c r="AY162" s="383"/>
      <c r="AZ162" s="383"/>
      <c r="BA162" s="383"/>
      <c r="BB162" s="383"/>
      <c r="BC162" s="383"/>
      <c r="BD162" s="383"/>
      <c r="BE162" s="383"/>
      <c r="BF162" s="383"/>
      <c r="BG162" s="383"/>
      <c r="BH162" s="383"/>
      <c r="BI162" s="383"/>
      <c r="BJ162" s="383"/>
      <c r="BK162" s="383"/>
      <c r="BL162" s="383"/>
      <c r="BM162" s="383"/>
      <c r="BN162" s="383"/>
      <c r="BO162" s="383"/>
      <c r="BP162" s="383"/>
      <c r="BQ162" s="383"/>
      <c r="BR162" s="383"/>
      <c r="BS162" s="383"/>
      <c r="BT162" s="383"/>
      <c r="BU162" s="383"/>
      <c r="BV162" s="383"/>
      <c r="BW162" s="383"/>
      <c r="BX162" s="383"/>
      <c r="BY162" s="383"/>
      <c r="BZ162" s="383"/>
      <c r="CA162" s="383"/>
      <c r="CB162" s="383"/>
      <c r="CC162" s="383"/>
      <c r="CD162" s="383"/>
      <c r="CE162" s="383"/>
      <c r="CF162" s="383"/>
      <c r="CG162" s="383"/>
      <c r="CH162" s="383"/>
      <c r="CI162" s="383"/>
      <c r="CJ162" s="383"/>
      <c r="CK162" s="383"/>
      <c r="CL162" s="383"/>
      <c r="CM162" s="383"/>
      <c r="CN162" s="383"/>
      <c r="CO162" s="383"/>
      <c r="CP162" s="383"/>
      <c r="CQ162" s="383"/>
      <c r="CR162" s="383"/>
      <c r="CS162" s="383"/>
      <c r="CT162" s="383"/>
      <c r="CU162" s="383"/>
      <c r="CV162" s="383"/>
      <c r="CW162" s="383"/>
      <c r="CX162" s="383"/>
      <c r="CY162" s="383"/>
      <c r="CZ162" s="383"/>
      <c r="DA162" s="383"/>
      <c r="DB162" s="383"/>
      <c r="DC162" s="383"/>
      <c r="DD162" s="383"/>
      <c r="DE162" s="383"/>
      <c r="DF162" s="383"/>
      <c r="DG162" s="383"/>
      <c r="DH162" s="383"/>
      <c r="DI162" s="383"/>
      <c r="DJ162" s="383"/>
      <c r="DK162" s="383"/>
      <c r="DL162" s="383"/>
      <c r="DM162" s="383"/>
      <c r="DN162" s="383"/>
      <c r="DO162" s="383"/>
      <c r="DP162" s="383"/>
      <c r="DQ162" s="383"/>
      <c r="DR162" s="383"/>
      <c r="DS162" s="383"/>
    </row>
    <row r="163" spans="1:123" s="20" customFormat="1" x14ac:dyDescent="0.2">
      <c r="A163" s="373"/>
      <c r="B163" s="373"/>
      <c r="C163" s="373"/>
      <c r="D163" s="373"/>
      <c r="E163" s="373"/>
      <c r="F163" s="373"/>
      <c r="G163" s="373"/>
      <c r="H163" s="373"/>
      <c r="I163" s="383" t="s">
        <v>278</v>
      </c>
      <c r="J163" s="383"/>
      <c r="K163" s="383"/>
      <c r="L163" s="383"/>
      <c r="M163" s="383"/>
      <c r="N163" s="383"/>
      <c r="O163" s="383"/>
      <c r="P163" s="383"/>
      <c r="Q163" s="383"/>
      <c r="R163" s="383"/>
      <c r="S163" s="383"/>
      <c r="T163" s="383"/>
      <c r="U163" s="383"/>
      <c r="V163" s="383"/>
      <c r="W163" s="383"/>
      <c r="X163" s="383"/>
      <c r="Y163" s="383"/>
      <c r="Z163" s="383"/>
      <c r="AA163" s="383"/>
      <c r="AB163" s="383"/>
      <c r="AC163" s="383"/>
      <c r="AD163" s="383"/>
      <c r="AE163" s="383"/>
      <c r="AF163" s="383"/>
      <c r="AG163" s="383"/>
      <c r="AH163" s="383"/>
      <c r="AI163" s="383"/>
      <c r="AJ163" s="383"/>
      <c r="AK163" s="383"/>
      <c r="AL163" s="383"/>
      <c r="AM163" s="383"/>
      <c r="AN163" s="383"/>
      <c r="AO163" s="383"/>
      <c r="AP163" s="383"/>
      <c r="AQ163" s="383"/>
      <c r="AR163" s="383"/>
      <c r="AS163" s="383"/>
      <c r="AT163" s="383"/>
      <c r="AU163" s="383"/>
      <c r="AV163" s="383"/>
      <c r="AW163" s="383"/>
      <c r="AX163" s="383"/>
      <c r="AY163" s="383"/>
      <c r="AZ163" s="383"/>
      <c r="BA163" s="383"/>
      <c r="BB163" s="383"/>
      <c r="BC163" s="383"/>
      <c r="BD163" s="383"/>
      <c r="BE163" s="383"/>
      <c r="BF163" s="383"/>
      <c r="BG163" s="383"/>
      <c r="BH163" s="383"/>
      <c r="BI163" s="383"/>
      <c r="BJ163" s="383"/>
      <c r="BK163" s="383"/>
      <c r="BL163" s="383"/>
      <c r="BM163" s="383"/>
      <c r="BN163" s="383"/>
      <c r="BO163" s="383"/>
      <c r="BP163" s="383"/>
      <c r="BQ163" s="383"/>
      <c r="BR163" s="383"/>
      <c r="BS163" s="383"/>
      <c r="BT163" s="383"/>
      <c r="BU163" s="383"/>
      <c r="BV163" s="383"/>
      <c r="BW163" s="383"/>
      <c r="BX163" s="383"/>
      <c r="BY163" s="383"/>
      <c r="BZ163" s="383"/>
      <c r="CA163" s="383"/>
      <c r="CB163" s="383"/>
      <c r="CC163" s="383"/>
      <c r="CD163" s="383"/>
      <c r="CE163" s="383"/>
      <c r="CF163" s="383"/>
      <c r="CG163" s="383"/>
      <c r="CH163" s="383"/>
      <c r="CI163" s="383"/>
      <c r="CJ163" s="383"/>
      <c r="CK163" s="383"/>
      <c r="CL163" s="383"/>
      <c r="CM163" s="383"/>
      <c r="CN163" s="383"/>
      <c r="CO163" s="383"/>
      <c r="CP163" s="383"/>
      <c r="CQ163" s="383"/>
      <c r="CR163" s="383"/>
      <c r="CS163" s="383"/>
      <c r="CT163" s="383"/>
      <c r="CU163" s="383"/>
      <c r="CV163" s="383"/>
      <c r="CW163" s="383"/>
      <c r="CX163" s="383"/>
      <c r="CY163" s="383"/>
      <c r="CZ163" s="383"/>
      <c r="DA163" s="383"/>
      <c r="DB163" s="383"/>
      <c r="DC163" s="383"/>
      <c r="DD163" s="383"/>
      <c r="DE163" s="383"/>
      <c r="DF163" s="383"/>
      <c r="DG163" s="383"/>
      <c r="DH163" s="383"/>
      <c r="DI163" s="383"/>
      <c r="DJ163" s="383"/>
      <c r="DK163" s="383"/>
      <c r="DL163" s="383"/>
      <c r="DM163" s="383"/>
      <c r="DN163" s="383"/>
      <c r="DO163" s="383"/>
      <c r="DP163" s="383"/>
      <c r="DQ163" s="383"/>
      <c r="DR163" s="383"/>
      <c r="DS163" s="383"/>
    </row>
    <row r="164" spans="1:123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</row>
    <row r="165" spans="1:123" s="2" customFormat="1" ht="11.25" x14ac:dyDescent="0.2">
      <c r="A165" s="24" t="s">
        <v>279</v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</row>
  </sheetData>
  <mergeCells count="659">
    <mergeCell ref="A156:H158"/>
    <mergeCell ref="I156:AO156"/>
    <mergeCell ref="AP156:BE158"/>
    <mergeCell ref="BF156:CA158"/>
    <mergeCell ref="CB156:CW158"/>
    <mergeCell ref="CX156:DS158"/>
    <mergeCell ref="I157:AO157"/>
    <mergeCell ref="I158:AO158"/>
    <mergeCell ref="A159:H163"/>
    <mergeCell ref="I159:AO159"/>
    <mergeCell ref="AP159:BE163"/>
    <mergeCell ref="BF159:CA163"/>
    <mergeCell ref="CB159:CW163"/>
    <mergeCell ref="CX159:DS163"/>
    <mergeCell ref="I160:AO160"/>
    <mergeCell ref="I161:AO161"/>
    <mergeCell ref="I162:AO162"/>
    <mergeCell ref="I163:AO163"/>
    <mergeCell ref="A154:H154"/>
    <mergeCell ref="I154:AO154"/>
    <mergeCell ref="AP154:BE154"/>
    <mergeCell ref="BF154:CA154"/>
    <mergeCell ref="CB154:CW154"/>
    <mergeCell ref="CX154:DS154"/>
    <mergeCell ref="A155:H155"/>
    <mergeCell ref="I155:AO155"/>
    <mergeCell ref="AP155:BE155"/>
    <mergeCell ref="BF155:CA155"/>
    <mergeCell ref="CB155:CW155"/>
    <mergeCell ref="CX155:DS155"/>
    <mergeCell ref="A152:H152"/>
    <mergeCell ref="I152:AO152"/>
    <mergeCell ref="AP152:BE152"/>
    <mergeCell ref="BF152:CA152"/>
    <mergeCell ref="CB152:CW152"/>
    <mergeCell ref="CX152:DS152"/>
    <mergeCell ref="A153:H153"/>
    <mergeCell ref="I153:AO153"/>
    <mergeCell ref="AP153:BE153"/>
    <mergeCell ref="BF153:CA153"/>
    <mergeCell ref="CB153:CW153"/>
    <mergeCell ref="CX153:DS153"/>
    <mergeCell ref="A147:H148"/>
    <mergeCell ref="I147:AO147"/>
    <mergeCell ref="AP147:BE147"/>
    <mergeCell ref="BF147:CA148"/>
    <mergeCell ref="CB147:CW148"/>
    <mergeCell ref="CX147:DS148"/>
    <mergeCell ref="I148:AO148"/>
    <mergeCell ref="AP148:BE148"/>
    <mergeCell ref="A149:H151"/>
    <mergeCell ref="I149:AO149"/>
    <mergeCell ref="AP149:BE151"/>
    <mergeCell ref="BF149:CA151"/>
    <mergeCell ref="CB149:CW151"/>
    <mergeCell ref="CX149:DS151"/>
    <mergeCell ref="I150:AO150"/>
    <mergeCell ref="I151:AO151"/>
    <mergeCell ref="A142:H144"/>
    <mergeCell ref="I142:AO142"/>
    <mergeCell ref="AP142:BE144"/>
    <mergeCell ref="BF142:CA144"/>
    <mergeCell ref="CB142:CW144"/>
    <mergeCell ref="CX142:DS144"/>
    <mergeCell ref="I143:AO143"/>
    <mergeCell ref="I144:AO144"/>
    <mergeCell ref="A145:H146"/>
    <mergeCell ref="I145:AO145"/>
    <mergeCell ref="AP145:BE146"/>
    <mergeCell ref="BF145:CA146"/>
    <mergeCell ref="CB145:CW146"/>
    <mergeCell ref="CX145:DS146"/>
    <mergeCell ref="I146:AO146"/>
    <mergeCell ref="A139:H139"/>
    <mergeCell ref="I139:AO139"/>
    <mergeCell ref="AP139:BE139"/>
    <mergeCell ref="BF139:CA139"/>
    <mergeCell ref="CB139:CW139"/>
    <mergeCell ref="CX139:DS139"/>
    <mergeCell ref="A140:H141"/>
    <mergeCell ref="I140:AO140"/>
    <mergeCell ref="AP140:BE141"/>
    <mergeCell ref="BF140:CA141"/>
    <mergeCell ref="CB140:CW141"/>
    <mergeCell ref="CX140:DS141"/>
    <mergeCell ref="I141:AO141"/>
    <mergeCell ref="A137:H137"/>
    <mergeCell ref="I137:AO137"/>
    <mergeCell ref="AP137:BE137"/>
    <mergeCell ref="BF137:CA137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5:H135"/>
    <mergeCell ref="I135:AO135"/>
    <mergeCell ref="AP135:BE135"/>
    <mergeCell ref="BF135:CA135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28:H129"/>
    <mergeCell ref="I128:AO128"/>
    <mergeCell ref="AP128:BE129"/>
    <mergeCell ref="BF128:CA129"/>
    <mergeCell ref="CB128:CW129"/>
    <mergeCell ref="CX128:DS129"/>
    <mergeCell ref="I129:AO129"/>
    <mergeCell ref="A130:H134"/>
    <mergeCell ref="I130:AO130"/>
    <mergeCell ref="AP130:BE134"/>
    <mergeCell ref="BF130:CA134"/>
    <mergeCell ref="CB130:CW134"/>
    <mergeCell ref="CX130:DS134"/>
    <mergeCell ref="I131:AO131"/>
    <mergeCell ref="I132:AO132"/>
    <mergeCell ref="I133:AO133"/>
    <mergeCell ref="I134:AO134"/>
    <mergeCell ref="A125:H126"/>
    <mergeCell ref="I125:AO125"/>
    <mergeCell ref="AP125:BE126"/>
    <mergeCell ref="BF125:CA126"/>
    <mergeCell ref="CB125:CW126"/>
    <mergeCell ref="CX125:DS126"/>
    <mergeCell ref="I126:AO126"/>
    <mergeCell ref="A127:H127"/>
    <mergeCell ref="I127:AO127"/>
    <mergeCell ref="AP127:BE127"/>
    <mergeCell ref="BF127:CA127"/>
    <mergeCell ref="CB127:CW127"/>
    <mergeCell ref="CX127:DS127"/>
    <mergeCell ref="A121:H124"/>
    <mergeCell ref="I121:AO121"/>
    <mergeCell ref="AP121:BE124"/>
    <mergeCell ref="BF121:CA124"/>
    <mergeCell ref="CB121:CW124"/>
    <mergeCell ref="CX121:DS124"/>
    <mergeCell ref="I122:AO122"/>
    <mergeCell ref="I123:AO123"/>
    <mergeCell ref="I124:AO124"/>
    <mergeCell ref="A119:H119"/>
    <mergeCell ref="I119:AO119"/>
    <mergeCell ref="AP119:BE119"/>
    <mergeCell ref="BF119:CA119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A117:H117"/>
    <mergeCell ref="I117:AO117"/>
    <mergeCell ref="AP117:BE117"/>
    <mergeCell ref="BF117:CA117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0:H111"/>
    <mergeCell ref="I110:AO110"/>
    <mergeCell ref="AP110:BE111"/>
    <mergeCell ref="BF110:CA111"/>
    <mergeCell ref="CB110:CW111"/>
    <mergeCell ref="CX110:DS111"/>
    <mergeCell ref="I111:AO111"/>
    <mergeCell ref="A112:H116"/>
    <mergeCell ref="I112:AO112"/>
    <mergeCell ref="AP112:BE116"/>
    <mergeCell ref="BF112:CA116"/>
    <mergeCell ref="CB112:CW116"/>
    <mergeCell ref="CX112:DS116"/>
    <mergeCell ref="I113:AO113"/>
    <mergeCell ref="I114:AO114"/>
    <mergeCell ref="I115:AO115"/>
    <mergeCell ref="I116:AO116"/>
    <mergeCell ref="A107:H108"/>
    <mergeCell ref="I107:AO107"/>
    <mergeCell ref="AP107:BE108"/>
    <mergeCell ref="BF107:CA108"/>
    <mergeCell ref="CB107:CW108"/>
    <mergeCell ref="CX107:DS108"/>
    <mergeCell ref="I108:AO108"/>
    <mergeCell ref="A109:H109"/>
    <mergeCell ref="I109:AO109"/>
    <mergeCell ref="AP109:BE109"/>
    <mergeCell ref="BF109:CA109"/>
    <mergeCell ref="CB109:CW109"/>
    <mergeCell ref="CX109:DS109"/>
    <mergeCell ref="A105:H105"/>
    <mergeCell ref="I105:AO105"/>
    <mergeCell ref="AP105:BE105"/>
    <mergeCell ref="BF105:CA105"/>
    <mergeCell ref="CB105:CW105"/>
    <mergeCell ref="CX105:DS105"/>
    <mergeCell ref="A106:H106"/>
    <mergeCell ref="I106:AO106"/>
    <mergeCell ref="AP106:BE106"/>
    <mergeCell ref="BF106:CA106"/>
    <mergeCell ref="CB106:CW106"/>
    <mergeCell ref="CX106:DS106"/>
    <mergeCell ref="A101:H104"/>
    <mergeCell ref="I101:AO101"/>
    <mergeCell ref="AP101:BE104"/>
    <mergeCell ref="BF101:CA104"/>
    <mergeCell ref="CB101:CW104"/>
    <mergeCell ref="CX101:DS104"/>
    <mergeCell ref="I102:AO102"/>
    <mergeCell ref="I103:AO103"/>
    <mergeCell ref="I104:AO104"/>
    <mergeCell ref="A99:H99"/>
    <mergeCell ref="I99:AO99"/>
    <mergeCell ref="AP99:BE99"/>
    <mergeCell ref="BF99:CA99"/>
    <mergeCell ref="CB99:CW99"/>
    <mergeCell ref="CX99:DS99"/>
    <mergeCell ref="A100:H100"/>
    <mergeCell ref="I100:AO100"/>
    <mergeCell ref="AP100:BE100"/>
    <mergeCell ref="BF100:CA100"/>
    <mergeCell ref="CB100:CW100"/>
    <mergeCell ref="CX100:DS100"/>
    <mergeCell ref="A97:H97"/>
    <mergeCell ref="I97:AO97"/>
    <mergeCell ref="AP97:BE97"/>
    <mergeCell ref="BF97:CA97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5:H95"/>
    <mergeCell ref="I95:AO95"/>
    <mergeCell ref="AP95:BE95"/>
    <mergeCell ref="BF95:CA95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3:H93"/>
    <mergeCell ref="I93:AO93"/>
    <mergeCell ref="AP93:BE93"/>
    <mergeCell ref="BF93:CA93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1:H91"/>
    <mergeCell ref="I91:AO91"/>
    <mergeCell ref="AP91:BE91"/>
    <mergeCell ref="BF91:CA91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89:H89"/>
    <mergeCell ref="I89:AO89"/>
    <mergeCell ref="AP89:BE89"/>
    <mergeCell ref="BF89:CA89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84:H88"/>
    <mergeCell ref="I84:AO84"/>
    <mergeCell ref="AP84:BE88"/>
    <mergeCell ref="BF84:CA88"/>
    <mergeCell ref="CB84:CW88"/>
    <mergeCell ref="CX84:DS88"/>
    <mergeCell ref="I85:AO85"/>
    <mergeCell ref="I86:AO86"/>
    <mergeCell ref="I87:AO87"/>
    <mergeCell ref="I88:AO88"/>
    <mergeCell ref="A82:H82"/>
    <mergeCell ref="I82:AO82"/>
    <mergeCell ref="AP82:BE82"/>
    <mergeCell ref="BF82:CA82"/>
    <mergeCell ref="CB82:CW82"/>
    <mergeCell ref="CX82:DS82"/>
    <mergeCell ref="A83:H83"/>
    <mergeCell ref="I83:AO83"/>
    <mergeCell ref="AP83:BE83"/>
    <mergeCell ref="BF83:CA83"/>
    <mergeCell ref="CB83:CW83"/>
    <mergeCell ref="CX83:DS83"/>
    <mergeCell ref="A80:H80"/>
    <mergeCell ref="I80:AO80"/>
    <mergeCell ref="AP80:BE80"/>
    <mergeCell ref="BF80:CA80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78:H78"/>
    <mergeCell ref="I78:AO78"/>
    <mergeCell ref="AP78:BE78"/>
    <mergeCell ref="BF78:CA78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A75:H75"/>
    <mergeCell ref="I75:AO75"/>
    <mergeCell ref="AP75:BE75"/>
    <mergeCell ref="BF75:CA75"/>
    <mergeCell ref="CB75:CW75"/>
    <mergeCell ref="CX75:DS75"/>
    <mergeCell ref="A76:H77"/>
    <mergeCell ref="I76:AO76"/>
    <mergeCell ref="AP76:BE77"/>
    <mergeCell ref="BF76:CA77"/>
    <mergeCell ref="CB76:CW77"/>
    <mergeCell ref="CX76:DS77"/>
    <mergeCell ref="I77:AO77"/>
    <mergeCell ref="A73:H73"/>
    <mergeCell ref="I73:AO73"/>
    <mergeCell ref="AP73:BE73"/>
    <mergeCell ref="BF73:CA73"/>
    <mergeCell ref="CB73:CW73"/>
    <mergeCell ref="CX73:DS73"/>
    <mergeCell ref="A74:H74"/>
    <mergeCell ref="I74:AO74"/>
    <mergeCell ref="AP74:BE74"/>
    <mergeCell ref="BF74:CA74"/>
    <mergeCell ref="CB74:CW74"/>
    <mergeCell ref="CX74:DS74"/>
    <mergeCell ref="A71:H71"/>
    <mergeCell ref="I71:AO71"/>
    <mergeCell ref="AP71:BE71"/>
    <mergeCell ref="BF71:CA71"/>
    <mergeCell ref="CB71:CW71"/>
    <mergeCell ref="CX71:DS71"/>
    <mergeCell ref="A72:H72"/>
    <mergeCell ref="I72:AO72"/>
    <mergeCell ref="AP72:BE72"/>
    <mergeCell ref="BF72:CA72"/>
    <mergeCell ref="CB72:CW72"/>
    <mergeCell ref="CX72:DS72"/>
    <mergeCell ref="A68:H69"/>
    <mergeCell ref="I68:AO68"/>
    <mergeCell ref="AP68:BE69"/>
    <mergeCell ref="BF68:CA69"/>
    <mergeCell ref="CB68:CW69"/>
    <mergeCell ref="CX68:DS69"/>
    <mergeCell ref="I69:AO69"/>
    <mergeCell ref="A70:H70"/>
    <mergeCell ref="I70:AO70"/>
    <mergeCell ref="AP70:BE70"/>
    <mergeCell ref="BF70:CA70"/>
    <mergeCell ref="CB70:CW70"/>
    <mergeCell ref="CX70:DS70"/>
    <mergeCell ref="A66:H66"/>
    <mergeCell ref="I66:AO66"/>
    <mergeCell ref="AP66:BE66"/>
    <mergeCell ref="BF66:CA66"/>
    <mergeCell ref="CB66:CW66"/>
    <mergeCell ref="CX66:DS66"/>
    <mergeCell ref="A67:H67"/>
    <mergeCell ref="I67:AO67"/>
    <mergeCell ref="AP67:BE67"/>
    <mergeCell ref="BF67:CA67"/>
    <mergeCell ref="CB67:CW67"/>
    <mergeCell ref="CX67:DS67"/>
    <mergeCell ref="A64:H64"/>
    <mergeCell ref="I64:AO64"/>
    <mergeCell ref="AP64:BE64"/>
    <mergeCell ref="BF64:CA64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2:H62"/>
    <mergeCell ref="I62:AO62"/>
    <mergeCell ref="AP62:BE62"/>
    <mergeCell ref="BF62:CA62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56:H61"/>
    <mergeCell ref="I56:AO56"/>
    <mergeCell ref="AP56:BE61"/>
    <mergeCell ref="BF56:CA61"/>
    <mergeCell ref="CB56:CW61"/>
    <mergeCell ref="CX56:DS61"/>
    <mergeCell ref="I57:AO57"/>
    <mergeCell ref="I58:AO58"/>
    <mergeCell ref="I59:AO59"/>
    <mergeCell ref="I60:AO60"/>
    <mergeCell ref="I61:AO61"/>
    <mergeCell ref="A54:H54"/>
    <mergeCell ref="I54:AO54"/>
    <mergeCell ref="AP54:BE54"/>
    <mergeCell ref="BF54:CA54"/>
    <mergeCell ref="CB54:CW54"/>
    <mergeCell ref="CX54:DS54"/>
    <mergeCell ref="A55:H55"/>
    <mergeCell ref="I55:AO55"/>
    <mergeCell ref="AP55:BE55"/>
    <mergeCell ref="BF55:CA55"/>
    <mergeCell ref="CB55:CW55"/>
    <mergeCell ref="CX55:DS55"/>
    <mergeCell ref="A52:H52"/>
    <mergeCell ref="I52:AO52"/>
    <mergeCell ref="AP52:BE52"/>
    <mergeCell ref="BF52:CA52"/>
    <mergeCell ref="CB52:CW52"/>
    <mergeCell ref="CX52:DS52"/>
    <mergeCell ref="A53:H53"/>
    <mergeCell ref="I53:AO53"/>
    <mergeCell ref="AP53:BE53"/>
    <mergeCell ref="BF53:CA53"/>
    <mergeCell ref="CB53:CW53"/>
    <mergeCell ref="CX53:DS53"/>
    <mergeCell ref="A50:H50"/>
    <mergeCell ref="I50:AO50"/>
    <mergeCell ref="AP50:BE50"/>
    <mergeCell ref="BF50:CA50"/>
    <mergeCell ref="CB50:CW50"/>
    <mergeCell ref="CX50:DS50"/>
    <mergeCell ref="A51:H51"/>
    <mergeCell ref="I51:AO51"/>
    <mergeCell ref="AP51:BE51"/>
    <mergeCell ref="BF51:CA51"/>
    <mergeCell ref="CB51:CW51"/>
    <mergeCell ref="CX51:DS51"/>
    <mergeCell ref="A45:H49"/>
    <mergeCell ref="I45:AO45"/>
    <mergeCell ref="AP45:BE49"/>
    <mergeCell ref="BF45:CA49"/>
    <mergeCell ref="CB45:CW49"/>
    <mergeCell ref="CX45:DS49"/>
    <mergeCell ref="I46:AO46"/>
    <mergeCell ref="I47:AO47"/>
    <mergeCell ref="I48:AO48"/>
    <mergeCell ref="I49:AO49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CB44:CW44"/>
    <mergeCell ref="CX44:DS44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2:CW42"/>
    <mergeCell ref="CX42:DS42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34:H38"/>
    <mergeCell ref="I34:AO34"/>
    <mergeCell ref="AP34:BE38"/>
    <mergeCell ref="BF34:CA38"/>
    <mergeCell ref="CB34:CW38"/>
    <mergeCell ref="CX34:DS38"/>
    <mergeCell ref="I35:AO35"/>
    <mergeCell ref="I36:AO36"/>
    <mergeCell ref="I37:AO37"/>
    <mergeCell ref="I38:AO38"/>
    <mergeCell ref="A32:H32"/>
    <mergeCell ref="I32:AO32"/>
    <mergeCell ref="AP32:BE32"/>
    <mergeCell ref="BF32:CA32"/>
    <mergeCell ref="CB32:CW32"/>
    <mergeCell ref="CX32:DS32"/>
    <mergeCell ref="A33:H33"/>
    <mergeCell ref="I33:AO33"/>
    <mergeCell ref="AP33:BE33"/>
    <mergeCell ref="BF33:CA33"/>
    <mergeCell ref="CB33:CW33"/>
    <mergeCell ref="CX33:DS33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A28:H28"/>
    <mergeCell ref="I28:AO28"/>
    <mergeCell ref="AP28:BE28"/>
    <mergeCell ref="BF28:CA28"/>
    <mergeCell ref="CB28:CW28"/>
    <mergeCell ref="CX28:DS28"/>
    <mergeCell ref="A29:H29"/>
    <mergeCell ref="I29:AO29"/>
    <mergeCell ref="AP29:BE29"/>
    <mergeCell ref="BF29:CA29"/>
    <mergeCell ref="CB29:CW29"/>
    <mergeCell ref="CX29:DS29"/>
    <mergeCell ref="A21:H21"/>
    <mergeCell ref="I21:AO21"/>
    <mergeCell ref="AP21:BE21"/>
    <mergeCell ref="BF21:CA21"/>
    <mergeCell ref="CB21:CW21"/>
    <mergeCell ref="CX21:DS21"/>
    <mergeCell ref="A22:H27"/>
    <mergeCell ref="I22:AO22"/>
    <mergeCell ref="AP22:BE27"/>
    <mergeCell ref="BF22:CA27"/>
    <mergeCell ref="CB22:CW27"/>
    <mergeCell ref="CX22:DS27"/>
    <mergeCell ref="I23:AO23"/>
    <mergeCell ref="I24:AO24"/>
    <mergeCell ref="I25:AO25"/>
    <mergeCell ref="I26:AO26"/>
    <mergeCell ref="I27:AO27"/>
    <mergeCell ref="A19:H19"/>
    <mergeCell ref="I19:AO19"/>
    <mergeCell ref="AP19:BE19"/>
    <mergeCell ref="BF19:CA19"/>
    <mergeCell ref="CB19:CW19"/>
    <mergeCell ref="CX19:DS19"/>
    <mergeCell ref="A20:H20"/>
    <mergeCell ref="I20:AO20"/>
    <mergeCell ref="AP20:BE20"/>
    <mergeCell ref="BF20:CA20"/>
    <mergeCell ref="CB20:CW20"/>
    <mergeCell ref="CX20:DS20"/>
    <mergeCell ref="A17:H17"/>
    <mergeCell ref="I17:AO17"/>
    <mergeCell ref="AP17:BE17"/>
    <mergeCell ref="BF17:CA17"/>
    <mergeCell ref="CB17:CW17"/>
    <mergeCell ref="CX17:DS17"/>
    <mergeCell ref="A18:H18"/>
    <mergeCell ref="I18:AO18"/>
    <mergeCell ref="AP18:BE18"/>
    <mergeCell ref="BF18:CA18"/>
    <mergeCell ref="CB18:CW18"/>
    <mergeCell ref="CX18:DS18"/>
    <mergeCell ref="A15:H15"/>
    <mergeCell ref="I15:AO15"/>
    <mergeCell ref="AP15:BE15"/>
    <mergeCell ref="BF15:CA15"/>
    <mergeCell ref="CB15:CW15"/>
    <mergeCell ref="CX15:DS15"/>
    <mergeCell ref="A16:H16"/>
    <mergeCell ref="I16:AO16"/>
    <mergeCell ref="AP16:BE16"/>
    <mergeCell ref="BF16:CA16"/>
    <mergeCell ref="CB16:CW16"/>
    <mergeCell ref="CX16:DS16"/>
    <mergeCell ref="A12:H12"/>
    <mergeCell ref="I12:AO12"/>
    <mergeCell ref="AP12:BE12"/>
    <mergeCell ref="BF12:CA12"/>
    <mergeCell ref="CB12:CW12"/>
    <mergeCell ref="CX12:DS12"/>
    <mergeCell ref="A13:H14"/>
    <mergeCell ref="I13:AO13"/>
    <mergeCell ref="AP13:BE14"/>
    <mergeCell ref="BF13:CA14"/>
    <mergeCell ref="CB13:CW14"/>
    <mergeCell ref="CX13:DS14"/>
    <mergeCell ref="I14:AO14"/>
    <mergeCell ref="A9:H9"/>
    <mergeCell ref="I9:AO9"/>
    <mergeCell ref="AP9:BE9"/>
    <mergeCell ref="BF9:CA9"/>
    <mergeCell ref="CB9:CW9"/>
    <mergeCell ref="CX9:DS9"/>
    <mergeCell ref="A10:H11"/>
    <mergeCell ref="I10:AO10"/>
    <mergeCell ref="AP10:BE11"/>
    <mergeCell ref="BF10:CA11"/>
    <mergeCell ref="CB10:CW11"/>
    <mergeCell ref="CX10:DS11"/>
    <mergeCell ref="I11:AO11"/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</mergeCells>
  <printOptions gridLines="1"/>
  <pageMargins left="0.39374999999999999" right="0.39374999999999999" top="0.27569444444444402" bottom="0.39374999999999999" header="0.51180555555555496" footer="0.51180555555555496"/>
  <pageSetup paperSize="9" firstPageNumber="0" fitToHeight="0" orientation="landscape" horizontalDpi="300" verticalDpi="300"/>
  <rowBreaks count="4" manualBreakCount="4">
    <brk id="33" max="16383" man="1"/>
    <brk id="61" max="16383" man="1"/>
    <brk id="120" max="16383" man="1"/>
    <brk id="1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  <pageSetUpPr fitToPage="1"/>
  </sheetPr>
  <dimension ref="A1:IW93"/>
  <sheetViews>
    <sheetView zoomScaleNormal="100" workbookViewId="0"/>
  </sheetViews>
  <sheetFormatPr defaultColWidth="8.85546875" defaultRowHeight="15.75" x14ac:dyDescent="0.25"/>
  <cols>
    <col min="1" max="257" width="1.140625" style="1" customWidth="1"/>
    <col min="258" max="1025" width="1.140625" customWidth="1"/>
  </cols>
  <sheetData>
    <row r="1" spans="1:124" s="2" customFormat="1" ht="11.25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9" t="s">
        <v>280</v>
      </c>
      <c r="DT1" s="19"/>
    </row>
    <row r="2" spans="1:124" s="2" customFormat="1" ht="11.25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9" t="s">
        <v>172</v>
      </c>
      <c r="DT2" s="19"/>
    </row>
    <row r="3" spans="1:124" s="2" customFormat="1" ht="11.25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9" t="s">
        <v>173</v>
      </c>
      <c r="DT3" s="19"/>
    </row>
    <row r="5" spans="1:124" s="15" customFormat="1" ht="18.75" x14ac:dyDescent="0.3">
      <c r="A5" s="371" t="s">
        <v>281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/>
      <c r="BQ5" s="371"/>
      <c r="BR5" s="371"/>
      <c r="BS5" s="371"/>
      <c r="BT5" s="371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1"/>
      <c r="CH5" s="371"/>
      <c r="CI5" s="371"/>
      <c r="CJ5" s="371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1"/>
      <c r="DC5" s="371"/>
      <c r="DD5" s="371"/>
      <c r="DE5" s="371"/>
      <c r="DF5" s="371"/>
      <c r="DG5" s="371"/>
      <c r="DH5" s="371"/>
      <c r="DI5" s="371"/>
      <c r="DJ5" s="371"/>
      <c r="DK5" s="371"/>
      <c r="DL5" s="371"/>
      <c r="DM5" s="371"/>
      <c r="DN5" s="371"/>
      <c r="DO5" s="371"/>
      <c r="DP5" s="371"/>
      <c r="DQ5" s="371"/>
      <c r="DR5" s="371"/>
      <c r="DS5" s="371"/>
    </row>
    <row r="7" spans="1:124" x14ac:dyDescent="0.25">
      <c r="A7" s="372" t="s">
        <v>1</v>
      </c>
      <c r="B7" s="372"/>
      <c r="C7" s="372"/>
      <c r="D7" s="372"/>
      <c r="E7" s="372"/>
      <c r="F7" s="372"/>
      <c r="G7" s="372"/>
      <c r="H7" s="372"/>
      <c r="I7" s="372" t="s">
        <v>2</v>
      </c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 t="s">
        <v>3</v>
      </c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/>
      <c r="BC7" s="372"/>
      <c r="BD7" s="372"/>
      <c r="BE7" s="372"/>
      <c r="BF7" s="372" t="s">
        <v>4</v>
      </c>
      <c r="BG7" s="372"/>
      <c r="BH7" s="372"/>
      <c r="BI7" s="372"/>
      <c r="BJ7" s="372"/>
      <c r="BK7" s="372"/>
      <c r="BL7" s="372"/>
      <c r="BM7" s="372"/>
      <c r="BN7" s="372"/>
      <c r="BO7" s="372"/>
      <c r="BP7" s="372"/>
      <c r="BQ7" s="372"/>
      <c r="BR7" s="372"/>
      <c r="BS7" s="372"/>
      <c r="BT7" s="372"/>
      <c r="BU7" s="372"/>
      <c r="BV7" s="372"/>
      <c r="BW7" s="372"/>
      <c r="BX7" s="372"/>
      <c r="BY7" s="372"/>
      <c r="BZ7" s="372"/>
      <c r="CA7" s="372"/>
      <c r="CB7" s="372" t="s">
        <v>5</v>
      </c>
      <c r="CC7" s="372"/>
      <c r="CD7" s="372"/>
      <c r="CE7" s="372"/>
      <c r="CF7" s="372"/>
      <c r="CG7" s="372"/>
      <c r="CH7" s="372"/>
      <c r="CI7" s="372"/>
      <c r="CJ7" s="372"/>
      <c r="CK7" s="372"/>
      <c r="CL7" s="372"/>
      <c r="CM7" s="372"/>
      <c r="CN7" s="372"/>
      <c r="CO7" s="372"/>
      <c r="CP7" s="372"/>
      <c r="CQ7" s="372"/>
      <c r="CR7" s="372"/>
      <c r="CS7" s="372"/>
      <c r="CT7" s="372"/>
      <c r="CU7" s="372"/>
      <c r="CV7" s="372"/>
      <c r="CW7" s="372"/>
      <c r="CX7" s="372" t="s">
        <v>185</v>
      </c>
      <c r="CY7" s="372"/>
      <c r="CZ7" s="372"/>
      <c r="DA7" s="372"/>
      <c r="DB7" s="372"/>
      <c r="DC7" s="372"/>
      <c r="DD7" s="372"/>
      <c r="DE7" s="372"/>
      <c r="DF7" s="372"/>
      <c r="DG7" s="372"/>
      <c r="DH7" s="372"/>
      <c r="DI7" s="372"/>
      <c r="DJ7" s="372"/>
      <c r="DK7" s="372"/>
      <c r="DL7" s="372"/>
      <c r="DM7" s="372"/>
      <c r="DN7" s="372"/>
      <c r="DO7" s="372"/>
      <c r="DP7" s="372"/>
      <c r="DQ7" s="372"/>
      <c r="DR7" s="372"/>
      <c r="DS7" s="372"/>
      <c r="DT7" s="17"/>
    </row>
    <row r="8" spans="1:124" x14ac:dyDescent="0.25">
      <c r="A8" s="374" t="s">
        <v>9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74" t="s">
        <v>10</v>
      </c>
      <c r="AQ8" s="374"/>
      <c r="AR8" s="374"/>
      <c r="AS8" s="374"/>
      <c r="AT8" s="374"/>
      <c r="AU8" s="374"/>
      <c r="AV8" s="374"/>
      <c r="AW8" s="374"/>
      <c r="AX8" s="374"/>
      <c r="AY8" s="374"/>
      <c r="AZ8" s="374"/>
      <c r="BA8" s="374"/>
      <c r="BB8" s="374"/>
      <c r="BC8" s="374"/>
      <c r="BD8" s="374"/>
      <c r="BE8" s="374"/>
      <c r="BF8" s="374" t="s">
        <v>11</v>
      </c>
      <c r="BG8" s="374"/>
      <c r="BH8" s="374"/>
      <c r="BI8" s="374"/>
      <c r="BJ8" s="374"/>
      <c r="BK8" s="374"/>
      <c r="BL8" s="374"/>
      <c r="BM8" s="374"/>
      <c r="BN8" s="374"/>
      <c r="BO8" s="374"/>
      <c r="BP8" s="374"/>
      <c r="BQ8" s="374"/>
      <c r="BR8" s="374"/>
      <c r="BS8" s="374"/>
      <c r="BT8" s="374"/>
      <c r="BU8" s="374"/>
      <c r="BV8" s="374"/>
      <c r="BW8" s="374"/>
      <c r="BX8" s="374"/>
      <c r="BY8" s="374"/>
      <c r="BZ8" s="374"/>
      <c r="CA8" s="374"/>
      <c r="CB8" s="374" t="s">
        <v>12</v>
      </c>
      <c r="CC8" s="374"/>
      <c r="CD8" s="374"/>
      <c r="CE8" s="374"/>
      <c r="CF8" s="374"/>
      <c r="CG8" s="374"/>
      <c r="CH8" s="374"/>
      <c r="CI8" s="374"/>
      <c r="CJ8" s="374"/>
      <c r="CK8" s="374"/>
      <c r="CL8" s="374"/>
      <c r="CM8" s="374"/>
      <c r="CN8" s="374"/>
      <c r="CO8" s="374"/>
      <c r="CP8" s="374"/>
      <c r="CQ8" s="374"/>
      <c r="CR8" s="374"/>
      <c r="CS8" s="374"/>
      <c r="CT8" s="374"/>
      <c r="CU8" s="374"/>
      <c r="CV8" s="374"/>
      <c r="CW8" s="374"/>
      <c r="CX8" s="374" t="s">
        <v>16</v>
      </c>
      <c r="CY8" s="374"/>
      <c r="CZ8" s="374"/>
      <c r="DA8" s="374"/>
      <c r="DB8" s="374"/>
      <c r="DC8" s="374"/>
      <c r="DD8" s="374"/>
      <c r="DE8" s="374"/>
      <c r="DF8" s="374"/>
      <c r="DG8" s="374"/>
      <c r="DH8" s="374"/>
      <c r="DI8" s="374"/>
      <c r="DJ8" s="374"/>
      <c r="DK8" s="374"/>
      <c r="DL8" s="374"/>
      <c r="DM8" s="374"/>
      <c r="DN8" s="374"/>
      <c r="DO8" s="374"/>
      <c r="DP8" s="374"/>
      <c r="DQ8" s="374"/>
      <c r="DR8" s="374"/>
      <c r="DS8" s="374"/>
      <c r="DT8" s="17"/>
    </row>
    <row r="9" spans="1:124" ht="15.75" customHeight="1" x14ac:dyDescent="0.25">
      <c r="A9" s="375"/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  <c r="BD9" s="375"/>
      <c r="BE9" s="375"/>
      <c r="BF9" s="375" t="s">
        <v>17</v>
      </c>
      <c r="BG9" s="375"/>
      <c r="BH9" s="375"/>
      <c r="BI9" s="375"/>
      <c r="BJ9" s="375"/>
      <c r="BK9" s="375"/>
      <c r="BL9" s="375"/>
      <c r="BM9" s="375"/>
      <c r="BN9" s="375"/>
      <c r="BO9" s="375"/>
      <c r="BP9" s="375"/>
      <c r="BQ9" s="375"/>
      <c r="BR9" s="375"/>
      <c r="BS9" s="375"/>
      <c r="BT9" s="375"/>
      <c r="BU9" s="375"/>
      <c r="BV9" s="375"/>
      <c r="BW9" s="375"/>
      <c r="BX9" s="375"/>
      <c r="BY9" s="375"/>
      <c r="BZ9" s="375"/>
      <c r="CA9" s="375"/>
      <c r="CB9" s="375" t="s">
        <v>186</v>
      </c>
      <c r="CC9" s="375"/>
      <c r="CD9" s="375"/>
      <c r="CE9" s="375"/>
      <c r="CF9" s="375"/>
      <c r="CG9" s="375"/>
      <c r="CH9" s="375"/>
      <c r="CI9" s="375"/>
      <c r="CJ9" s="375"/>
      <c r="CK9" s="375"/>
      <c r="CL9" s="375"/>
      <c r="CM9" s="375"/>
      <c r="CN9" s="375"/>
      <c r="CO9" s="375"/>
      <c r="CP9" s="375"/>
      <c r="CQ9" s="375"/>
      <c r="CR9" s="375"/>
      <c r="CS9" s="375"/>
      <c r="CT9" s="375"/>
      <c r="CU9" s="375"/>
      <c r="CV9" s="375"/>
      <c r="CW9" s="375"/>
      <c r="CX9" s="375" t="s">
        <v>18</v>
      </c>
      <c r="CY9" s="375"/>
      <c r="CZ9" s="375"/>
      <c r="DA9" s="375"/>
      <c r="DB9" s="375"/>
      <c r="DC9" s="375"/>
      <c r="DD9" s="375"/>
      <c r="DE9" s="375"/>
      <c r="DF9" s="375"/>
      <c r="DG9" s="375"/>
      <c r="DH9" s="375"/>
      <c r="DI9" s="375"/>
      <c r="DJ9" s="375"/>
      <c r="DK9" s="375"/>
      <c r="DL9" s="375"/>
      <c r="DM9" s="375"/>
      <c r="DN9" s="375"/>
      <c r="DO9" s="375"/>
      <c r="DP9" s="375"/>
      <c r="DQ9" s="375"/>
      <c r="DR9" s="375"/>
      <c r="DS9" s="375"/>
      <c r="DT9" s="17"/>
    </row>
    <row r="10" spans="1:124" s="20" customFormat="1" x14ac:dyDescent="0.2">
      <c r="A10" s="376" t="s">
        <v>21</v>
      </c>
      <c r="B10" s="376"/>
      <c r="C10" s="376"/>
      <c r="D10" s="376"/>
      <c r="E10" s="376"/>
      <c r="F10" s="376"/>
      <c r="G10" s="376"/>
      <c r="H10" s="376"/>
      <c r="I10" s="390" t="s">
        <v>282</v>
      </c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0"/>
      <c r="AC10" s="390"/>
      <c r="AD10" s="390"/>
      <c r="AE10" s="390"/>
      <c r="AF10" s="390"/>
      <c r="AG10" s="390"/>
      <c r="AH10" s="390"/>
      <c r="AI10" s="390"/>
      <c r="AJ10" s="390"/>
      <c r="AK10" s="390"/>
      <c r="AL10" s="390"/>
      <c r="AM10" s="390"/>
      <c r="AN10" s="390"/>
      <c r="AO10" s="390"/>
      <c r="AP10" s="376" t="s">
        <v>50</v>
      </c>
      <c r="AQ10" s="376"/>
      <c r="AR10" s="376"/>
      <c r="AS10" s="376"/>
      <c r="AT10" s="376"/>
      <c r="AU10" s="376"/>
      <c r="AV10" s="376"/>
      <c r="AW10" s="376"/>
      <c r="AX10" s="376"/>
      <c r="AY10" s="376"/>
      <c r="AZ10" s="376"/>
      <c r="BA10" s="376"/>
      <c r="BB10" s="376"/>
      <c r="BC10" s="376"/>
      <c r="BD10" s="376"/>
      <c r="BE10" s="376"/>
      <c r="BF10" s="378"/>
      <c r="BG10" s="378"/>
      <c r="BH10" s="378"/>
      <c r="BI10" s="378"/>
      <c r="BJ10" s="378"/>
      <c r="BK10" s="378"/>
      <c r="BL10" s="378"/>
      <c r="BM10" s="378"/>
      <c r="BN10" s="378"/>
      <c r="BO10" s="378"/>
      <c r="BP10" s="378"/>
      <c r="BQ10" s="378"/>
      <c r="BR10" s="378"/>
      <c r="BS10" s="378"/>
      <c r="BT10" s="378"/>
      <c r="BU10" s="378"/>
      <c r="BV10" s="378"/>
      <c r="BW10" s="378"/>
      <c r="BX10" s="378"/>
      <c r="BY10" s="378"/>
      <c r="BZ10" s="378"/>
      <c r="CA10" s="378"/>
      <c r="CB10" s="378"/>
      <c r="CC10" s="378"/>
      <c r="CD10" s="378"/>
      <c r="CE10" s="378"/>
      <c r="CF10" s="378"/>
      <c r="CG10" s="378"/>
      <c r="CH10" s="378"/>
      <c r="CI10" s="378"/>
      <c r="CJ10" s="378"/>
      <c r="CK10" s="378"/>
      <c r="CL10" s="378"/>
      <c r="CM10" s="378"/>
      <c r="CN10" s="378"/>
      <c r="CO10" s="378"/>
      <c r="CP10" s="378"/>
      <c r="CQ10" s="378"/>
      <c r="CR10" s="378"/>
      <c r="CS10" s="378"/>
      <c r="CT10" s="378"/>
      <c r="CU10" s="378"/>
      <c r="CV10" s="378"/>
      <c r="CW10" s="378"/>
      <c r="CX10" s="378"/>
      <c r="CY10" s="378"/>
      <c r="CZ10" s="378"/>
      <c r="DA10" s="378"/>
      <c r="DB10" s="378"/>
      <c r="DC10" s="378"/>
      <c r="DD10" s="378"/>
      <c r="DE10" s="378"/>
      <c r="DF10" s="378"/>
      <c r="DG10" s="378"/>
      <c r="DH10" s="378"/>
      <c r="DI10" s="378"/>
      <c r="DJ10" s="378"/>
      <c r="DK10" s="378"/>
      <c r="DL10" s="378"/>
      <c r="DM10" s="378"/>
      <c r="DN10" s="378"/>
      <c r="DO10" s="378"/>
      <c r="DP10" s="378"/>
      <c r="DQ10" s="378"/>
      <c r="DR10" s="378"/>
      <c r="DS10" s="378"/>
    </row>
    <row r="11" spans="1:124" s="20" customFormat="1" x14ac:dyDescent="0.2">
      <c r="A11" s="373" t="s">
        <v>36</v>
      </c>
      <c r="B11" s="373"/>
      <c r="C11" s="373"/>
      <c r="D11" s="373"/>
      <c r="E11" s="373"/>
      <c r="F11" s="373"/>
      <c r="G11" s="373"/>
      <c r="H11" s="373"/>
      <c r="I11" s="383" t="s">
        <v>283</v>
      </c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83"/>
      <c r="AP11" s="373" t="s">
        <v>50</v>
      </c>
      <c r="AQ11" s="373"/>
      <c r="AR11" s="373"/>
      <c r="AS11" s="373"/>
      <c r="AT11" s="373"/>
      <c r="AU11" s="373"/>
      <c r="AV11" s="373"/>
      <c r="AW11" s="373"/>
      <c r="AX11" s="373"/>
      <c r="AY11" s="373"/>
      <c r="AZ11" s="373"/>
      <c r="BA11" s="373"/>
      <c r="BB11" s="373"/>
      <c r="BC11" s="373"/>
      <c r="BD11" s="373"/>
      <c r="BE11" s="373"/>
      <c r="BF11" s="379"/>
      <c r="BG11" s="379"/>
      <c r="BH11" s="379"/>
      <c r="BI11" s="379"/>
      <c r="BJ11" s="379"/>
      <c r="BK11" s="379"/>
      <c r="BL11" s="379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79"/>
      <c r="BX11" s="379"/>
      <c r="BY11" s="379"/>
      <c r="BZ11" s="379"/>
      <c r="CA11" s="379"/>
      <c r="CB11" s="379"/>
      <c r="CC11" s="379"/>
      <c r="CD11" s="379"/>
      <c r="CE11" s="379"/>
      <c r="CF11" s="379"/>
      <c r="CG11" s="379"/>
      <c r="CH11" s="379"/>
      <c r="CI11" s="379"/>
      <c r="CJ11" s="379"/>
      <c r="CK11" s="379"/>
      <c r="CL11" s="379"/>
      <c r="CM11" s="379"/>
      <c r="CN11" s="379"/>
      <c r="CO11" s="379"/>
      <c r="CP11" s="379"/>
      <c r="CQ11" s="379"/>
      <c r="CR11" s="379"/>
      <c r="CS11" s="379"/>
      <c r="CT11" s="379"/>
      <c r="CU11" s="379"/>
      <c r="CV11" s="379"/>
      <c r="CW11" s="379"/>
      <c r="CX11" s="379"/>
      <c r="CY11" s="379"/>
      <c r="CZ11" s="379"/>
      <c r="DA11" s="379"/>
      <c r="DB11" s="379"/>
      <c r="DC11" s="379"/>
      <c r="DD11" s="379"/>
      <c r="DE11" s="379"/>
      <c r="DF11" s="379"/>
      <c r="DG11" s="379"/>
      <c r="DH11" s="379"/>
      <c r="DI11" s="379"/>
      <c r="DJ11" s="379"/>
      <c r="DK11" s="379"/>
      <c r="DL11" s="379"/>
      <c r="DM11" s="379"/>
      <c r="DN11" s="379"/>
      <c r="DO11" s="379"/>
      <c r="DP11" s="379"/>
      <c r="DQ11" s="379"/>
      <c r="DR11" s="379"/>
      <c r="DS11" s="379"/>
    </row>
    <row r="12" spans="1:124" s="20" customFormat="1" x14ac:dyDescent="0.2">
      <c r="A12" s="373"/>
      <c r="B12" s="373"/>
      <c r="C12" s="373"/>
      <c r="D12" s="373"/>
      <c r="E12" s="373"/>
      <c r="F12" s="373"/>
      <c r="G12" s="373"/>
      <c r="H12" s="373"/>
      <c r="I12" s="383" t="s">
        <v>284</v>
      </c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383"/>
      <c r="AP12" s="373"/>
      <c r="AQ12" s="373"/>
      <c r="AR12" s="373"/>
      <c r="AS12" s="373"/>
      <c r="AT12" s="373"/>
      <c r="AU12" s="373"/>
      <c r="AV12" s="373"/>
      <c r="AW12" s="373"/>
      <c r="AX12" s="373"/>
      <c r="AY12" s="373"/>
      <c r="AZ12" s="373"/>
      <c r="BA12" s="373"/>
      <c r="BB12" s="373"/>
      <c r="BC12" s="373"/>
      <c r="BD12" s="373"/>
      <c r="BE12" s="373"/>
      <c r="BF12" s="379"/>
      <c r="BG12" s="379"/>
      <c r="BH12" s="379"/>
      <c r="BI12" s="379"/>
      <c r="BJ12" s="379"/>
      <c r="BK12" s="379"/>
      <c r="BL12" s="379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79"/>
      <c r="BX12" s="379"/>
      <c r="BY12" s="379"/>
      <c r="BZ12" s="379"/>
      <c r="CA12" s="379"/>
      <c r="CB12" s="379"/>
      <c r="CC12" s="379"/>
      <c r="CD12" s="379"/>
      <c r="CE12" s="379"/>
      <c r="CF12" s="379"/>
      <c r="CG12" s="379"/>
      <c r="CH12" s="379"/>
      <c r="CI12" s="379"/>
      <c r="CJ12" s="379"/>
      <c r="CK12" s="379"/>
      <c r="CL12" s="379"/>
      <c r="CM12" s="379"/>
      <c r="CN12" s="379"/>
      <c r="CO12" s="379"/>
      <c r="CP12" s="379"/>
      <c r="CQ12" s="379"/>
      <c r="CR12" s="379"/>
      <c r="CS12" s="379"/>
      <c r="CT12" s="379"/>
      <c r="CU12" s="379"/>
      <c r="CV12" s="379"/>
      <c r="CW12" s="379"/>
      <c r="CX12" s="379"/>
      <c r="CY12" s="379"/>
      <c r="CZ12" s="379"/>
      <c r="DA12" s="379"/>
      <c r="DB12" s="379"/>
      <c r="DC12" s="379"/>
      <c r="DD12" s="379"/>
      <c r="DE12" s="379"/>
      <c r="DF12" s="379"/>
      <c r="DG12" s="379"/>
      <c r="DH12" s="379"/>
      <c r="DI12" s="379"/>
      <c r="DJ12" s="379"/>
      <c r="DK12" s="379"/>
      <c r="DL12" s="379"/>
      <c r="DM12" s="379"/>
      <c r="DN12" s="379"/>
      <c r="DO12" s="379"/>
      <c r="DP12" s="379"/>
      <c r="DQ12" s="379"/>
      <c r="DR12" s="379"/>
      <c r="DS12" s="379"/>
    </row>
    <row r="13" spans="1:124" x14ac:dyDescent="0.25">
      <c r="A13" s="373"/>
      <c r="B13" s="373"/>
      <c r="C13" s="373"/>
      <c r="D13" s="373"/>
      <c r="E13" s="373"/>
      <c r="F13" s="373"/>
      <c r="G13" s="373"/>
      <c r="H13" s="373"/>
      <c r="I13" s="383" t="s">
        <v>285</v>
      </c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3"/>
      <c r="AM13" s="383"/>
      <c r="AN13" s="383"/>
      <c r="AO13" s="383"/>
      <c r="AP13" s="373"/>
      <c r="AQ13" s="373"/>
      <c r="AR13" s="373"/>
      <c r="AS13" s="373"/>
      <c r="AT13" s="373"/>
      <c r="AU13" s="373"/>
      <c r="AV13" s="373"/>
      <c r="AW13" s="373"/>
      <c r="AX13" s="373"/>
      <c r="AY13" s="373"/>
      <c r="AZ13" s="373"/>
      <c r="BA13" s="373"/>
      <c r="BB13" s="373"/>
      <c r="BC13" s="373"/>
      <c r="BD13" s="373"/>
      <c r="BE13" s="373"/>
      <c r="BF13" s="379"/>
      <c r="BG13" s="379"/>
      <c r="BH13" s="379"/>
      <c r="BI13" s="379"/>
      <c r="BJ13" s="379"/>
      <c r="BK13" s="379"/>
      <c r="BL13" s="379"/>
      <c r="BM13" s="379"/>
      <c r="BN13" s="379"/>
      <c r="BO13" s="379"/>
      <c r="BP13" s="379"/>
      <c r="BQ13" s="379"/>
      <c r="BR13" s="379"/>
      <c r="BS13" s="379"/>
      <c r="BT13" s="379"/>
      <c r="BU13" s="379"/>
      <c r="BV13" s="379"/>
      <c r="BW13" s="379"/>
      <c r="BX13" s="379"/>
      <c r="BY13" s="379"/>
      <c r="BZ13" s="379"/>
      <c r="CA13" s="379"/>
      <c r="CB13" s="379"/>
      <c r="CC13" s="379"/>
      <c r="CD13" s="379"/>
      <c r="CE13" s="379"/>
      <c r="CF13" s="379"/>
      <c r="CG13" s="379"/>
      <c r="CH13" s="379"/>
      <c r="CI13" s="379"/>
      <c r="CJ13" s="379"/>
      <c r="CK13" s="379"/>
      <c r="CL13" s="379"/>
      <c r="CM13" s="379"/>
      <c r="CN13" s="379"/>
      <c r="CO13" s="379"/>
      <c r="CP13" s="379"/>
      <c r="CQ13" s="379"/>
      <c r="CR13" s="379"/>
      <c r="CS13" s="379"/>
      <c r="CT13" s="379"/>
      <c r="CU13" s="379"/>
      <c r="CV13" s="379"/>
      <c r="CW13" s="379"/>
      <c r="CX13" s="379"/>
      <c r="CY13" s="379"/>
      <c r="CZ13" s="379"/>
      <c r="DA13" s="379"/>
      <c r="DB13" s="379"/>
      <c r="DC13" s="379"/>
      <c r="DD13" s="379"/>
      <c r="DE13" s="379"/>
      <c r="DF13" s="379"/>
      <c r="DG13" s="379"/>
      <c r="DH13" s="379"/>
      <c r="DI13" s="379"/>
      <c r="DJ13" s="379"/>
      <c r="DK13" s="379"/>
      <c r="DL13" s="379"/>
      <c r="DM13" s="379"/>
      <c r="DN13" s="379"/>
      <c r="DO13" s="379"/>
      <c r="DP13" s="379"/>
      <c r="DQ13" s="379"/>
      <c r="DR13" s="379"/>
      <c r="DS13" s="379"/>
      <c r="DT13" s="17"/>
    </row>
    <row r="14" spans="1:124" x14ac:dyDescent="0.25">
      <c r="A14" s="373"/>
      <c r="B14" s="373"/>
      <c r="C14" s="373"/>
      <c r="D14" s="373"/>
      <c r="E14" s="373"/>
      <c r="F14" s="373"/>
      <c r="G14" s="373"/>
      <c r="H14" s="373"/>
      <c r="I14" s="383" t="s">
        <v>286</v>
      </c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383"/>
      <c r="AM14" s="383"/>
      <c r="AN14" s="383"/>
      <c r="AO14" s="383"/>
      <c r="AP14" s="373"/>
      <c r="AQ14" s="373"/>
      <c r="AR14" s="373"/>
      <c r="AS14" s="373"/>
      <c r="AT14" s="373"/>
      <c r="AU14" s="373"/>
      <c r="AV14" s="373"/>
      <c r="AW14" s="373"/>
      <c r="AX14" s="373"/>
      <c r="AY14" s="373"/>
      <c r="AZ14" s="373"/>
      <c r="BA14" s="373"/>
      <c r="BB14" s="373"/>
      <c r="BC14" s="373"/>
      <c r="BD14" s="373"/>
      <c r="BE14" s="373"/>
      <c r="BF14" s="379"/>
      <c r="BG14" s="379"/>
      <c r="BH14" s="379"/>
      <c r="BI14" s="379"/>
      <c r="BJ14" s="379"/>
      <c r="BK14" s="379"/>
      <c r="BL14" s="379"/>
      <c r="BM14" s="379"/>
      <c r="BN14" s="379"/>
      <c r="BO14" s="379"/>
      <c r="BP14" s="379"/>
      <c r="BQ14" s="379"/>
      <c r="BR14" s="379"/>
      <c r="BS14" s="379"/>
      <c r="BT14" s="379"/>
      <c r="BU14" s="379"/>
      <c r="BV14" s="379"/>
      <c r="BW14" s="379"/>
      <c r="BX14" s="379"/>
      <c r="BY14" s="379"/>
      <c r="BZ14" s="379"/>
      <c r="CA14" s="379"/>
      <c r="CB14" s="379"/>
      <c r="CC14" s="379"/>
      <c r="CD14" s="379"/>
      <c r="CE14" s="379"/>
      <c r="CF14" s="379"/>
      <c r="CG14" s="379"/>
      <c r="CH14" s="379"/>
      <c r="CI14" s="379"/>
      <c r="CJ14" s="379"/>
      <c r="CK14" s="379"/>
      <c r="CL14" s="379"/>
      <c r="CM14" s="379"/>
      <c r="CN14" s="379"/>
      <c r="CO14" s="379"/>
      <c r="CP14" s="379"/>
      <c r="CQ14" s="379"/>
      <c r="CR14" s="379"/>
      <c r="CS14" s="379"/>
      <c r="CT14" s="379"/>
      <c r="CU14" s="379"/>
      <c r="CV14" s="379"/>
      <c r="CW14" s="379"/>
      <c r="CX14" s="379"/>
      <c r="CY14" s="379"/>
      <c r="CZ14" s="379"/>
      <c r="DA14" s="379"/>
      <c r="DB14" s="379"/>
      <c r="DC14" s="379"/>
      <c r="DD14" s="379"/>
      <c r="DE14" s="379"/>
      <c r="DF14" s="379"/>
      <c r="DG14" s="379"/>
      <c r="DH14" s="379"/>
      <c r="DI14" s="379"/>
      <c r="DJ14" s="379"/>
      <c r="DK14" s="379"/>
      <c r="DL14" s="379"/>
      <c r="DM14" s="379"/>
      <c r="DN14" s="379"/>
      <c r="DO14" s="379"/>
      <c r="DP14" s="379"/>
      <c r="DQ14" s="379"/>
      <c r="DR14" s="379"/>
      <c r="DS14" s="379"/>
      <c r="DT14" s="17"/>
    </row>
    <row r="15" spans="1:124" x14ac:dyDescent="0.25">
      <c r="A15" s="373"/>
      <c r="B15" s="373"/>
      <c r="C15" s="373"/>
      <c r="D15" s="373"/>
      <c r="E15" s="373"/>
      <c r="F15" s="373"/>
      <c r="G15" s="373"/>
      <c r="H15" s="373"/>
      <c r="I15" s="383" t="s">
        <v>287</v>
      </c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3"/>
      <c r="BF15" s="379"/>
      <c r="BG15" s="379"/>
      <c r="BH15" s="379"/>
      <c r="BI15" s="379"/>
      <c r="BJ15" s="379"/>
      <c r="BK15" s="379"/>
      <c r="BL15" s="379"/>
      <c r="BM15" s="379"/>
      <c r="BN15" s="379"/>
      <c r="BO15" s="379"/>
      <c r="BP15" s="379"/>
      <c r="BQ15" s="379"/>
      <c r="BR15" s="379"/>
      <c r="BS15" s="379"/>
      <c r="BT15" s="379"/>
      <c r="BU15" s="379"/>
      <c r="BV15" s="379"/>
      <c r="BW15" s="379"/>
      <c r="BX15" s="379"/>
      <c r="BY15" s="379"/>
      <c r="BZ15" s="379"/>
      <c r="CA15" s="379"/>
      <c r="CB15" s="379"/>
      <c r="CC15" s="379"/>
      <c r="CD15" s="379"/>
      <c r="CE15" s="379"/>
      <c r="CF15" s="379"/>
      <c r="CG15" s="379"/>
      <c r="CH15" s="379"/>
      <c r="CI15" s="379"/>
      <c r="CJ15" s="379"/>
      <c r="CK15" s="379"/>
      <c r="CL15" s="379"/>
      <c r="CM15" s="379"/>
      <c r="CN15" s="379"/>
      <c r="CO15" s="379"/>
      <c r="CP15" s="379"/>
      <c r="CQ15" s="379"/>
      <c r="CR15" s="379"/>
      <c r="CS15" s="379"/>
      <c r="CT15" s="379"/>
      <c r="CU15" s="379"/>
      <c r="CV15" s="379"/>
      <c r="CW15" s="379"/>
      <c r="CX15" s="379"/>
      <c r="CY15" s="379"/>
      <c r="CZ15" s="379"/>
      <c r="DA15" s="379"/>
      <c r="DB15" s="379"/>
      <c r="DC15" s="379"/>
      <c r="DD15" s="379"/>
      <c r="DE15" s="379"/>
      <c r="DF15" s="379"/>
      <c r="DG15" s="379"/>
      <c r="DH15" s="379"/>
      <c r="DI15" s="379"/>
      <c r="DJ15" s="379"/>
      <c r="DK15" s="379"/>
      <c r="DL15" s="379"/>
      <c r="DM15" s="379"/>
      <c r="DN15" s="379"/>
      <c r="DO15" s="379"/>
      <c r="DP15" s="379"/>
      <c r="DQ15" s="379"/>
      <c r="DR15" s="379"/>
      <c r="DS15" s="379"/>
      <c r="DT15" s="17"/>
    </row>
    <row r="16" spans="1:124" x14ac:dyDescent="0.25">
      <c r="A16" s="373" t="s">
        <v>46</v>
      </c>
      <c r="B16" s="373"/>
      <c r="C16" s="373"/>
      <c r="D16" s="373"/>
      <c r="E16" s="373"/>
      <c r="F16" s="373"/>
      <c r="G16" s="373"/>
      <c r="H16" s="373"/>
      <c r="I16" s="383" t="s">
        <v>288</v>
      </c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383"/>
      <c r="AL16" s="383"/>
      <c r="AM16" s="383"/>
      <c r="AN16" s="383"/>
      <c r="AO16" s="383"/>
      <c r="AP16" s="373" t="s">
        <v>289</v>
      </c>
      <c r="AQ16" s="373"/>
      <c r="AR16" s="373"/>
      <c r="AS16" s="373"/>
      <c r="AT16" s="373"/>
      <c r="AU16" s="373"/>
      <c r="AV16" s="373"/>
      <c r="AW16" s="373"/>
      <c r="AX16" s="373"/>
      <c r="AY16" s="373"/>
      <c r="AZ16" s="373"/>
      <c r="BA16" s="373"/>
      <c r="BB16" s="373"/>
      <c r="BC16" s="373"/>
      <c r="BD16" s="373"/>
      <c r="BE16" s="373"/>
      <c r="BF16" s="379"/>
      <c r="BG16" s="379"/>
      <c r="BH16" s="379"/>
      <c r="BI16" s="379"/>
      <c r="BJ16" s="379"/>
      <c r="BK16" s="379"/>
      <c r="BL16" s="379"/>
      <c r="BM16" s="379"/>
      <c r="BN16" s="379"/>
      <c r="BO16" s="379"/>
      <c r="BP16" s="379"/>
      <c r="BQ16" s="379"/>
      <c r="BR16" s="379"/>
      <c r="BS16" s="379"/>
      <c r="BT16" s="379"/>
      <c r="BU16" s="379"/>
      <c r="BV16" s="379"/>
      <c r="BW16" s="379"/>
      <c r="BX16" s="379"/>
      <c r="BY16" s="379"/>
      <c r="BZ16" s="379"/>
      <c r="CA16" s="379"/>
      <c r="CB16" s="379"/>
      <c r="CC16" s="379"/>
      <c r="CD16" s="379"/>
      <c r="CE16" s="379"/>
      <c r="CF16" s="379"/>
      <c r="CG16" s="379"/>
      <c r="CH16" s="379"/>
      <c r="CI16" s="379"/>
      <c r="CJ16" s="379"/>
      <c r="CK16" s="379"/>
      <c r="CL16" s="379"/>
      <c r="CM16" s="379"/>
      <c r="CN16" s="379"/>
      <c r="CO16" s="379"/>
      <c r="CP16" s="379"/>
      <c r="CQ16" s="379"/>
      <c r="CR16" s="379"/>
      <c r="CS16" s="379"/>
      <c r="CT16" s="379"/>
      <c r="CU16" s="379"/>
      <c r="CV16" s="379"/>
      <c r="CW16" s="379"/>
      <c r="CX16" s="379"/>
      <c r="CY16" s="379"/>
      <c r="CZ16" s="379"/>
      <c r="DA16" s="379"/>
      <c r="DB16" s="379"/>
      <c r="DC16" s="379"/>
      <c r="DD16" s="379"/>
      <c r="DE16" s="379"/>
      <c r="DF16" s="379"/>
      <c r="DG16" s="379"/>
      <c r="DH16" s="379"/>
      <c r="DI16" s="379"/>
      <c r="DJ16" s="379"/>
      <c r="DK16" s="379"/>
      <c r="DL16" s="379"/>
      <c r="DM16" s="379"/>
      <c r="DN16" s="379"/>
      <c r="DO16" s="379"/>
      <c r="DP16" s="379"/>
      <c r="DQ16" s="379"/>
      <c r="DR16" s="379"/>
      <c r="DS16" s="379"/>
      <c r="DT16" s="17"/>
    </row>
    <row r="17" spans="1:123" x14ac:dyDescent="0.25">
      <c r="A17" s="373" t="s">
        <v>79</v>
      </c>
      <c r="B17" s="373"/>
      <c r="C17" s="373"/>
      <c r="D17" s="373"/>
      <c r="E17" s="373"/>
      <c r="F17" s="373"/>
      <c r="G17" s="373"/>
      <c r="H17" s="373"/>
      <c r="I17" s="383" t="s">
        <v>290</v>
      </c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73" t="s">
        <v>289</v>
      </c>
      <c r="AQ17" s="373"/>
      <c r="AR17" s="373"/>
      <c r="AS17" s="373"/>
      <c r="AT17" s="373"/>
      <c r="AU17" s="373"/>
      <c r="AV17" s="373"/>
      <c r="AW17" s="373"/>
      <c r="AX17" s="373"/>
      <c r="AY17" s="373"/>
      <c r="AZ17" s="373"/>
      <c r="BA17" s="373"/>
      <c r="BB17" s="373"/>
      <c r="BC17" s="373"/>
      <c r="BD17" s="373"/>
      <c r="BE17" s="373"/>
      <c r="BF17" s="379"/>
      <c r="BG17" s="379"/>
      <c r="BH17" s="379"/>
      <c r="BI17" s="379"/>
      <c r="BJ17" s="379"/>
      <c r="BK17" s="379"/>
      <c r="BL17" s="379"/>
      <c r="BM17" s="379"/>
      <c r="BN17" s="379"/>
      <c r="BO17" s="379"/>
      <c r="BP17" s="379"/>
      <c r="BQ17" s="379"/>
      <c r="BR17" s="379"/>
      <c r="BS17" s="379"/>
      <c r="BT17" s="379"/>
      <c r="BU17" s="379"/>
      <c r="BV17" s="379"/>
      <c r="BW17" s="379"/>
      <c r="BX17" s="379"/>
      <c r="BY17" s="379"/>
      <c r="BZ17" s="379"/>
      <c r="CA17" s="379"/>
      <c r="CB17" s="379"/>
      <c r="CC17" s="379"/>
      <c r="CD17" s="379"/>
      <c r="CE17" s="379"/>
      <c r="CF17" s="379"/>
      <c r="CG17" s="379"/>
      <c r="CH17" s="379"/>
      <c r="CI17" s="379"/>
      <c r="CJ17" s="379"/>
      <c r="CK17" s="379"/>
      <c r="CL17" s="379"/>
      <c r="CM17" s="379"/>
      <c r="CN17" s="379"/>
      <c r="CO17" s="379"/>
      <c r="CP17" s="379"/>
      <c r="CQ17" s="379"/>
      <c r="CR17" s="379"/>
      <c r="CS17" s="379"/>
      <c r="CT17" s="379"/>
      <c r="CU17" s="379"/>
      <c r="CV17" s="379"/>
      <c r="CW17" s="379"/>
      <c r="CX17" s="379"/>
      <c r="CY17" s="379"/>
      <c r="CZ17" s="379"/>
      <c r="DA17" s="379"/>
      <c r="DB17" s="379"/>
      <c r="DC17" s="379"/>
      <c r="DD17" s="379"/>
      <c r="DE17" s="379"/>
      <c r="DF17" s="379"/>
      <c r="DG17" s="379"/>
      <c r="DH17" s="379"/>
      <c r="DI17" s="379"/>
      <c r="DJ17" s="379"/>
      <c r="DK17" s="379"/>
      <c r="DL17" s="379"/>
      <c r="DM17" s="379"/>
      <c r="DN17" s="379"/>
      <c r="DO17" s="379"/>
      <c r="DP17" s="379"/>
      <c r="DQ17" s="379"/>
      <c r="DR17" s="379"/>
      <c r="DS17" s="379"/>
    </row>
    <row r="18" spans="1:123" x14ac:dyDescent="0.25">
      <c r="A18" s="373"/>
      <c r="B18" s="373"/>
      <c r="C18" s="373"/>
      <c r="D18" s="373"/>
      <c r="E18" s="373"/>
      <c r="F18" s="373"/>
      <c r="G18" s="373"/>
      <c r="H18" s="373"/>
      <c r="I18" s="383" t="s">
        <v>291</v>
      </c>
      <c r="J18" s="383"/>
      <c r="K18" s="383"/>
      <c r="L18" s="383"/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383"/>
      <c r="AI18" s="383"/>
      <c r="AJ18" s="383"/>
      <c r="AK18" s="383"/>
      <c r="AL18" s="383"/>
      <c r="AM18" s="383"/>
      <c r="AN18" s="383"/>
      <c r="AO18" s="383"/>
      <c r="AP18" s="373"/>
      <c r="AQ18" s="373"/>
      <c r="AR18" s="373"/>
      <c r="AS18" s="373"/>
      <c r="AT18" s="373"/>
      <c r="AU18" s="373"/>
      <c r="AV18" s="373"/>
      <c r="AW18" s="373"/>
      <c r="AX18" s="373"/>
      <c r="AY18" s="373"/>
      <c r="AZ18" s="373"/>
      <c r="BA18" s="373"/>
      <c r="BB18" s="373"/>
      <c r="BC18" s="373"/>
      <c r="BD18" s="373"/>
      <c r="BE18" s="373"/>
      <c r="BF18" s="379"/>
      <c r="BG18" s="379"/>
      <c r="BH18" s="379"/>
      <c r="BI18" s="379"/>
      <c r="BJ18" s="379"/>
      <c r="BK18" s="379"/>
      <c r="BL18" s="379"/>
      <c r="BM18" s="379"/>
      <c r="BN18" s="379"/>
      <c r="BO18" s="379"/>
      <c r="BP18" s="379"/>
      <c r="BQ18" s="379"/>
      <c r="BR18" s="379"/>
      <c r="BS18" s="379"/>
      <c r="BT18" s="379"/>
      <c r="BU18" s="379"/>
      <c r="BV18" s="379"/>
      <c r="BW18" s="379"/>
      <c r="BX18" s="379"/>
      <c r="BY18" s="379"/>
      <c r="BZ18" s="379"/>
      <c r="CA18" s="379"/>
      <c r="CB18" s="379"/>
      <c r="CC18" s="379"/>
      <c r="CD18" s="379"/>
      <c r="CE18" s="379"/>
      <c r="CF18" s="379"/>
      <c r="CG18" s="379"/>
      <c r="CH18" s="379"/>
      <c r="CI18" s="379"/>
      <c r="CJ18" s="379"/>
      <c r="CK18" s="379"/>
      <c r="CL18" s="379"/>
      <c r="CM18" s="379"/>
      <c r="CN18" s="379"/>
      <c r="CO18" s="379"/>
      <c r="CP18" s="379"/>
      <c r="CQ18" s="379"/>
      <c r="CR18" s="379"/>
      <c r="CS18" s="379"/>
      <c r="CT18" s="379"/>
      <c r="CU18" s="379"/>
      <c r="CV18" s="379"/>
      <c r="CW18" s="379"/>
      <c r="CX18" s="379"/>
      <c r="CY18" s="379"/>
      <c r="CZ18" s="379"/>
      <c r="DA18" s="379"/>
      <c r="DB18" s="379"/>
      <c r="DC18" s="379"/>
      <c r="DD18" s="379"/>
      <c r="DE18" s="379"/>
      <c r="DF18" s="379"/>
      <c r="DG18" s="379"/>
      <c r="DH18" s="379"/>
      <c r="DI18" s="379"/>
      <c r="DJ18" s="379"/>
      <c r="DK18" s="379"/>
      <c r="DL18" s="379"/>
      <c r="DM18" s="379"/>
      <c r="DN18" s="379"/>
      <c r="DO18" s="379"/>
      <c r="DP18" s="379"/>
      <c r="DQ18" s="379"/>
      <c r="DR18" s="379"/>
      <c r="DS18" s="379"/>
    </row>
    <row r="19" spans="1:123" x14ac:dyDescent="0.25">
      <c r="A19" s="373" t="s">
        <v>112</v>
      </c>
      <c r="B19" s="373"/>
      <c r="C19" s="373"/>
      <c r="D19" s="373"/>
      <c r="E19" s="373"/>
      <c r="F19" s="373"/>
      <c r="G19" s="373"/>
      <c r="H19" s="373"/>
      <c r="I19" s="383" t="s">
        <v>292</v>
      </c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  <c r="AN19" s="383"/>
      <c r="AO19" s="383"/>
      <c r="AP19" s="373" t="s">
        <v>293</v>
      </c>
      <c r="AQ19" s="373"/>
      <c r="AR19" s="373"/>
      <c r="AS19" s="373"/>
      <c r="AT19" s="373"/>
      <c r="AU19" s="373"/>
      <c r="AV19" s="373"/>
      <c r="AW19" s="373"/>
      <c r="AX19" s="373"/>
      <c r="AY19" s="373"/>
      <c r="AZ19" s="373"/>
      <c r="BA19" s="373"/>
      <c r="BB19" s="373"/>
      <c r="BC19" s="373"/>
      <c r="BD19" s="373"/>
      <c r="BE19" s="373"/>
      <c r="BF19" s="379"/>
      <c r="BG19" s="379"/>
      <c r="BH19" s="379"/>
      <c r="BI19" s="379"/>
      <c r="BJ19" s="379"/>
      <c r="BK19" s="379"/>
      <c r="BL19" s="379"/>
      <c r="BM19" s="379"/>
      <c r="BN19" s="379"/>
      <c r="BO19" s="379"/>
      <c r="BP19" s="379"/>
      <c r="BQ19" s="379"/>
      <c r="BR19" s="379"/>
      <c r="BS19" s="379"/>
      <c r="BT19" s="379"/>
      <c r="BU19" s="379"/>
      <c r="BV19" s="379"/>
      <c r="BW19" s="379"/>
      <c r="BX19" s="379"/>
      <c r="BY19" s="379"/>
      <c r="BZ19" s="379"/>
      <c r="CA19" s="379"/>
      <c r="CB19" s="379"/>
      <c r="CC19" s="379"/>
      <c r="CD19" s="379"/>
      <c r="CE19" s="379"/>
      <c r="CF19" s="379"/>
      <c r="CG19" s="379"/>
      <c r="CH19" s="379"/>
      <c r="CI19" s="379"/>
      <c r="CJ19" s="379"/>
      <c r="CK19" s="379"/>
      <c r="CL19" s="379"/>
      <c r="CM19" s="379"/>
      <c r="CN19" s="379"/>
      <c r="CO19" s="379"/>
      <c r="CP19" s="379"/>
      <c r="CQ19" s="379"/>
      <c r="CR19" s="379"/>
      <c r="CS19" s="379"/>
      <c r="CT19" s="379"/>
      <c r="CU19" s="379"/>
      <c r="CV19" s="379"/>
      <c r="CW19" s="379"/>
      <c r="CX19" s="379"/>
      <c r="CY19" s="379"/>
      <c r="CZ19" s="379"/>
      <c r="DA19" s="379"/>
      <c r="DB19" s="379"/>
      <c r="DC19" s="379"/>
      <c r="DD19" s="379"/>
      <c r="DE19" s="379"/>
      <c r="DF19" s="379"/>
      <c r="DG19" s="379"/>
      <c r="DH19" s="379"/>
      <c r="DI19" s="379"/>
      <c r="DJ19" s="379"/>
      <c r="DK19" s="379"/>
      <c r="DL19" s="379"/>
      <c r="DM19" s="379"/>
      <c r="DN19" s="379"/>
      <c r="DO19" s="379"/>
      <c r="DP19" s="379"/>
      <c r="DQ19" s="379"/>
      <c r="DR19" s="379"/>
      <c r="DS19" s="379"/>
    </row>
    <row r="20" spans="1:123" x14ac:dyDescent="0.25">
      <c r="A20" s="373"/>
      <c r="B20" s="373"/>
      <c r="C20" s="373"/>
      <c r="D20" s="373"/>
      <c r="E20" s="373"/>
      <c r="F20" s="373"/>
      <c r="G20" s="373"/>
      <c r="H20" s="373"/>
      <c r="I20" s="383" t="s">
        <v>294</v>
      </c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  <c r="AO20" s="383"/>
      <c r="AP20" s="373"/>
      <c r="AQ20" s="373"/>
      <c r="AR20" s="373"/>
      <c r="AS20" s="373"/>
      <c r="AT20" s="373"/>
      <c r="AU20" s="373"/>
      <c r="AV20" s="373"/>
      <c r="AW20" s="373"/>
      <c r="AX20" s="373"/>
      <c r="AY20" s="373"/>
      <c r="AZ20" s="373"/>
      <c r="BA20" s="373"/>
      <c r="BB20" s="373"/>
      <c r="BC20" s="373"/>
      <c r="BD20" s="373"/>
      <c r="BE20" s="373"/>
      <c r="BF20" s="379"/>
      <c r="BG20" s="379"/>
      <c r="BH20" s="379"/>
      <c r="BI20" s="379"/>
      <c r="BJ20" s="379"/>
      <c r="BK20" s="379"/>
      <c r="BL20" s="379"/>
      <c r="BM20" s="379"/>
      <c r="BN20" s="379"/>
      <c r="BO20" s="379"/>
      <c r="BP20" s="379"/>
      <c r="BQ20" s="379"/>
      <c r="BR20" s="379"/>
      <c r="BS20" s="379"/>
      <c r="BT20" s="379"/>
      <c r="BU20" s="379"/>
      <c r="BV20" s="379"/>
      <c r="BW20" s="379"/>
      <c r="BX20" s="379"/>
      <c r="BY20" s="379"/>
      <c r="BZ20" s="379"/>
      <c r="CA20" s="379"/>
      <c r="CB20" s="379"/>
      <c r="CC20" s="379"/>
      <c r="CD20" s="379"/>
      <c r="CE20" s="379"/>
      <c r="CF20" s="379"/>
      <c r="CG20" s="379"/>
      <c r="CH20" s="379"/>
      <c r="CI20" s="379"/>
      <c r="CJ20" s="379"/>
      <c r="CK20" s="379"/>
      <c r="CL20" s="379"/>
      <c r="CM20" s="379"/>
      <c r="CN20" s="379"/>
      <c r="CO20" s="379"/>
      <c r="CP20" s="379"/>
      <c r="CQ20" s="379"/>
      <c r="CR20" s="379"/>
      <c r="CS20" s="379"/>
      <c r="CT20" s="379"/>
      <c r="CU20" s="379"/>
      <c r="CV20" s="379"/>
      <c r="CW20" s="379"/>
      <c r="CX20" s="379"/>
      <c r="CY20" s="379"/>
      <c r="CZ20" s="379"/>
      <c r="DA20" s="379"/>
      <c r="DB20" s="379"/>
      <c r="DC20" s="379"/>
      <c r="DD20" s="379"/>
      <c r="DE20" s="379"/>
      <c r="DF20" s="379"/>
      <c r="DG20" s="379"/>
      <c r="DH20" s="379"/>
      <c r="DI20" s="379"/>
      <c r="DJ20" s="379"/>
      <c r="DK20" s="379"/>
      <c r="DL20" s="379"/>
      <c r="DM20" s="379"/>
      <c r="DN20" s="379"/>
      <c r="DO20" s="379"/>
      <c r="DP20" s="379"/>
      <c r="DQ20" s="379"/>
      <c r="DR20" s="379"/>
      <c r="DS20" s="379"/>
    </row>
    <row r="21" spans="1:123" x14ac:dyDescent="0.25">
      <c r="A21" s="373" t="s">
        <v>129</v>
      </c>
      <c r="B21" s="373"/>
      <c r="C21" s="373"/>
      <c r="D21" s="373"/>
      <c r="E21" s="373"/>
      <c r="F21" s="373"/>
      <c r="G21" s="373"/>
      <c r="H21" s="373"/>
      <c r="I21" s="383" t="s">
        <v>295</v>
      </c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C21" s="383"/>
      <c r="AD21" s="383"/>
      <c r="AE21" s="383"/>
      <c r="AF21" s="383"/>
      <c r="AG21" s="383"/>
      <c r="AH21" s="383"/>
      <c r="AI21" s="383"/>
      <c r="AJ21" s="383"/>
      <c r="AK21" s="383"/>
      <c r="AL21" s="383"/>
      <c r="AM21" s="383"/>
      <c r="AN21" s="383"/>
      <c r="AO21" s="383"/>
      <c r="AP21" s="373" t="s">
        <v>293</v>
      </c>
      <c r="AQ21" s="373"/>
      <c r="AR21" s="373"/>
      <c r="AS21" s="373"/>
      <c r="AT21" s="373"/>
      <c r="AU21" s="373"/>
      <c r="AV21" s="373"/>
      <c r="AW21" s="373"/>
      <c r="AX21" s="373"/>
      <c r="AY21" s="373"/>
      <c r="AZ21" s="373"/>
      <c r="BA21" s="373"/>
      <c r="BB21" s="373"/>
      <c r="BC21" s="373"/>
      <c r="BD21" s="373"/>
      <c r="BE21" s="373"/>
      <c r="BF21" s="379"/>
      <c r="BG21" s="379"/>
      <c r="BH21" s="379"/>
      <c r="BI21" s="379"/>
      <c r="BJ21" s="379"/>
      <c r="BK21" s="379"/>
      <c r="BL21" s="379"/>
      <c r="BM21" s="379"/>
      <c r="BN21" s="379"/>
      <c r="BO21" s="379"/>
      <c r="BP21" s="379"/>
      <c r="BQ21" s="379"/>
      <c r="BR21" s="379"/>
      <c r="BS21" s="379"/>
      <c r="BT21" s="379"/>
      <c r="BU21" s="379"/>
      <c r="BV21" s="379"/>
      <c r="BW21" s="379"/>
      <c r="BX21" s="379"/>
      <c r="BY21" s="379"/>
      <c r="BZ21" s="379"/>
      <c r="CA21" s="379"/>
      <c r="CB21" s="379"/>
      <c r="CC21" s="379"/>
      <c r="CD21" s="379"/>
      <c r="CE21" s="379"/>
      <c r="CF21" s="379"/>
      <c r="CG21" s="379"/>
      <c r="CH21" s="379"/>
      <c r="CI21" s="379"/>
      <c r="CJ21" s="379"/>
      <c r="CK21" s="379"/>
      <c r="CL21" s="379"/>
      <c r="CM21" s="379"/>
      <c r="CN21" s="379"/>
      <c r="CO21" s="379"/>
      <c r="CP21" s="379"/>
      <c r="CQ21" s="379"/>
      <c r="CR21" s="379"/>
      <c r="CS21" s="379"/>
      <c r="CT21" s="379"/>
      <c r="CU21" s="379"/>
      <c r="CV21" s="379"/>
      <c r="CW21" s="379"/>
      <c r="CX21" s="379"/>
      <c r="CY21" s="379"/>
      <c r="CZ21" s="379"/>
      <c r="DA21" s="379"/>
      <c r="DB21" s="379"/>
      <c r="DC21" s="379"/>
      <c r="DD21" s="379"/>
      <c r="DE21" s="379"/>
      <c r="DF21" s="379"/>
      <c r="DG21" s="379"/>
      <c r="DH21" s="379"/>
      <c r="DI21" s="379"/>
      <c r="DJ21" s="379"/>
      <c r="DK21" s="379"/>
      <c r="DL21" s="379"/>
      <c r="DM21" s="379"/>
      <c r="DN21" s="379"/>
      <c r="DO21" s="379"/>
      <c r="DP21" s="379"/>
      <c r="DQ21" s="379"/>
      <c r="DR21" s="379"/>
      <c r="DS21" s="379"/>
    </row>
    <row r="22" spans="1:123" x14ac:dyDescent="0.25">
      <c r="A22" s="373" t="s">
        <v>132</v>
      </c>
      <c r="B22" s="373"/>
      <c r="C22" s="373"/>
      <c r="D22" s="373"/>
      <c r="E22" s="373"/>
      <c r="F22" s="373"/>
      <c r="G22" s="373"/>
      <c r="H22" s="373"/>
      <c r="I22" s="383" t="s">
        <v>296</v>
      </c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383"/>
      <c r="AM22" s="383"/>
      <c r="AN22" s="383"/>
      <c r="AO22" s="383"/>
      <c r="AP22" s="373" t="s">
        <v>297</v>
      </c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373"/>
      <c r="BB22" s="373"/>
      <c r="BC22" s="373"/>
      <c r="BD22" s="373"/>
      <c r="BE22" s="373"/>
      <c r="BF22" s="379"/>
      <c r="BG22" s="379"/>
      <c r="BH22" s="379"/>
      <c r="BI22" s="379"/>
      <c r="BJ22" s="379"/>
      <c r="BK22" s="379"/>
      <c r="BL22" s="379"/>
      <c r="BM22" s="379"/>
      <c r="BN22" s="379"/>
      <c r="BO22" s="379"/>
      <c r="BP22" s="379"/>
      <c r="BQ22" s="379"/>
      <c r="BR22" s="379"/>
      <c r="BS22" s="379"/>
      <c r="BT22" s="379"/>
      <c r="BU22" s="379"/>
      <c r="BV22" s="379"/>
      <c r="BW22" s="379"/>
      <c r="BX22" s="379"/>
      <c r="BY22" s="379"/>
      <c r="BZ22" s="379"/>
      <c r="CA22" s="379"/>
      <c r="CB22" s="379"/>
      <c r="CC22" s="379"/>
      <c r="CD22" s="379"/>
      <c r="CE22" s="379"/>
      <c r="CF22" s="379"/>
      <c r="CG22" s="379"/>
      <c r="CH22" s="379"/>
      <c r="CI22" s="379"/>
      <c r="CJ22" s="379"/>
      <c r="CK22" s="379"/>
      <c r="CL22" s="379"/>
      <c r="CM22" s="379"/>
      <c r="CN22" s="379"/>
      <c r="CO22" s="379"/>
      <c r="CP22" s="379"/>
      <c r="CQ22" s="379"/>
      <c r="CR22" s="379"/>
      <c r="CS22" s="379"/>
      <c r="CT22" s="379"/>
      <c r="CU22" s="379"/>
      <c r="CV22" s="379"/>
      <c r="CW22" s="379"/>
      <c r="CX22" s="379"/>
      <c r="CY22" s="379"/>
      <c r="CZ22" s="379"/>
      <c r="DA22" s="379"/>
      <c r="DB22" s="379"/>
      <c r="DC22" s="379"/>
      <c r="DD22" s="379"/>
      <c r="DE22" s="379"/>
      <c r="DF22" s="379"/>
      <c r="DG22" s="379"/>
      <c r="DH22" s="379"/>
      <c r="DI22" s="379"/>
      <c r="DJ22" s="379"/>
      <c r="DK22" s="379"/>
      <c r="DL22" s="379"/>
      <c r="DM22" s="379"/>
      <c r="DN22" s="379"/>
      <c r="DO22" s="379"/>
      <c r="DP22" s="379"/>
      <c r="DQ22" s="379"/>
      <c r="DR22" s="379"/>
      <c r="DS22" s="379"/>
    </row>
    <row r="23" spans="1:123" x14ac:dyDescent="0.25">
      <c r="A23" s="373" t="s">
        <v>298</v>
      </c>
      <c r="B23" s="373"/>
      <c r="C23" s="373"/>
      <c r="D23" s="373"/>
      <c r="E23" s="373"/>
      <c r="F23" s="373"/>
      <c r="G23" s="373"/>
      <c r="H23" s="373"/>
      <c r="I23" s="383" t="s">
        <v>299</v>
      </c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383"/>
      <c r="AO23" s="383"/>
      <c r="AP23" s="373" t="s">
        <v>297</v>
      </c>
      <c r="AQ23" s="373"/>
      <c r="AR23" s="373"/>
      <c r="AS23" s="373"/>
      <c r="AT23" s="373"/>
      <c r="AU23" s="373"/>
      <c r="AV23" s="373"/>
      <c r="AW23" s="373"/>
      <c r="AX23" s="373"/>
      <c r="AY23" s="373"/>
      <c r="AZ23" s="373"/>
      <c r="BA23" s="373"/>
      <c r="BB23" s="373"/>
      <c r="BC23" s="373"/>
      <c r="BD23" s="373"/>
      <c r="BE23" s="373"/>
      <c r="BF23" s="379"/>
      <c r="BG23" s="379"/>
      <c r="BH23" s="379"/>
      <c r="BI23" s="379"/>
      <c r="BJ23" s="379"/>
      <c r="BK23" s="379"/>
      <c r="BL23" s="379"/>
      <c r="BM23" s="379"/>
      <c r="BN23" s="379"/>
      <c r="BO23" s="379"/>
      <c r="BP23" s="379"/>
      <c r="BQ23" s="379"/>
      <c r="BR23" s="379"/>
      <c r="BS23" s="379"/>
      <c r="BT23" s="379"/>
      <c r="BU23" s="379"/>
      <c r="BV23" s="379"/>
      <c r="BW23" s="379"/>
      <c r="BX23" s="379"/>
      <c r="BY23" s="379"/>
      <c r="BZ23" s="379"/>
      <c r="CA23" s="379"/>
      <c r="CB23" s="379"/>
      <c r="CC23" s="379"/>
      <c r="CD23" s="379"/>
      <c r="CE23" s="379"/>
      <c r="CF23" s="379"/>
      <c r="CG23" s="379"/>
      <c r="CH23" s="379"/>
      <c r="CI23" s="379"/>
      <c r="CJ23" s="379"/>
      <c r="CK23" s="379"/>
      <c r="CL23" s="379"/>
      <c r="CM23" s="379"/>
      <c r="CN23" s="379"/>
      <c r="CO23" s="379"/>
      <c r="CP23" s="379"/>
      <c r="CQ23" s="379"/>
      <c r="CR23" s="379"/>
      <c r="CS23" s="379"/>
      <c r="CT23" s="379"/>
      <c r="CU23" s="379"/>
      <c r="CV23" s="379"/>
      <c r="CW23" s="379"/>
      <c r="CX23" s="379"/>
      <c r="CY23" s="379"/>
      <c r="CZ23" s="379"/>
      <c r="DA23" s="379"/>
      <c r="DB23" s="379"/>
      <c r="DC23" s="379"/>
      <c r="DD23" s="379"/>
      <c r="DE23" s="379"/>
      <c r="DF23" s="379"/>
      <c r="DG23" s="379"/>
      <c r="DH23" s="379"/>
      <c r="DI23" s="379"/>
      <c r="DJ23" s="379"/>
      <c r="DK23" s="379"/>
      <c r="DL23" s="379"/>
      <c r="DM23" s="379"/>
      <c r="DN23" s="379"/>
      <c r="DO23" s="379"/>
      <c r="DP23" s="379"/>
      <c r="DQ23" s="379"/>
      <c r="DR23" s="379"/>
      <c r="DS23" s="379"/>
    </row>
    <row r="24" spans="1:123" x14ac:dyDescent="0.25">
      <c r="A24" s="373" t="s">
        <v>300</v>
      </c>
      <c r="B24" s="373"/>
      <c r="C24" s="373"/>
      <c r="D24" s="373"/>
      <c r="E24" s="373"/>
      <c r="F24" s="373"/>
      <c r="G24" s="373"/>
      <c r="H24" s="373"/>
      <c r="I24" s="383" t="s">
        <v>301</v>
      </c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  <c r="AK24" s="383"/>
      <c r="AL24" s="383"/>
      <c r="AM24" s="383"/>
      <c r="AN24" s="383"/>
      <c r="AO24" s="383"/>
      <c r="AP24" s="373" t="s">
        <v>297</v>
      </c>
      <c r="AQ24" s="373"/>
      <c r="AR24" s="373"/>
      <c r="AS24" s="373"/>
      <c r="AT24" s="373"/>
      <c r="AU24" s="373"/>
      <c r="AV24" s="373"/>
      <c r="AW24" s="373"/>
      <c r="AX24" s="373"/>
      <c r="AY24" s="373"/>
      <c r="AZ24" s="373"/>
      <c r="BA24" s="373"/>
      <c r="BB24" s="373"/>
      <c r="BC24" s="373"/>
      <c r="BD24" s="373"/>
      <c r="BE24" s="373"/>
      <c r="BF24" s="379"/>
      <c r="BG24" s="379"/>
      <c r="BH24" s="379"/>
      <c r="BI24" s="379"/>
      <c r="BJ24" s="379"/>
      <c r="BK24" s="379"/>
      <c r="BL24" s="379"/>
      <c r="BM24" s="379"/>
      <c r="BN24" s="379"/>
      <c r="BO24" s="379"/>
      <c r="BP24" s="379"/>
      <c r="BQ24" s="379"/>
      <c r="BR24" s="379"/>
      <c r="BS24" s="379"/>
      <c r="BT24" s="379"/>
      <c r="BU24" s="379"/>
      <c r="BV24" s="379"/>
      <c r="BW24" s="379"/>
      <c r="BX24" s="379"/>
      <c r="BY24" s="379"/>
      <c r="BZ24" s="379"/>
      <c r="CA24" s="379"/>
      <c r="CB24" s="379"/>
      <c r="CC24" s="379"/>
      <c r="CD24" s="379"/>
      <c r="CE24" s="379"/>
      <c r="CF24" s="379"/>
      <c r="CG24" s="379"/>
      <c r="CH24" s="379"/>
      <c r="CI24" s="379"/>
      <c r="CJ24" s="379"/>
      <c r="CK24" s="379"/>
      <c r="CL24" s="379"/>
      <c r="CM24" s="379"/>
      <c r="CN24" s="379"/>
      <c r="CO24" s="379"/>
      <c r="CP24" s="379"/>
      <c r="CQ24" s="379"/>
      <c r="CR24" s="379"/>
      <c r="CS24" s="379"/>
      <c r="CT24" s="379"/>
      <c r="CU24" s="379"/>
      <c r="CV24" s="379"/>
      <c r="CW24" s="379"/>
      <c r="CX24" s="379"/>
      <c r="CY24" s="379"/>
      <c r="CZ24" s="379"/>
      <c r="DA24" s="379"/>
      <c r="DB24" s="379"/>
      <c r="DC24" s="379"/>
      <c r="DD24" s="379"/>
      <c r="DE24" s="379"/>
      <c r="DF24" s="379"/>
      <c r="DG24" s="379"/>
      <c r="DH24" s="379"/>
      <c r="DI24" s="379"/>
      <c r="DJ24" s="379"/>
      <c r="DK24" s="379"/>
      <c r="DL24" s="379"/>
      <c r="DM24" s="379"/>
      <c r="DN24" s="379"/>
      <c r="DO24" s="379"/>
      <c r="DP24" s="379"/>
      <c r="DQ24" s="379"/>
      <c r="DR24" s="379"/>
      <c r="DS24" s="379"/>
    </row>
    <row r="25" spans="1:123" x14ac:dyDescent="0.25">
      <c r="A25" s="373" t="s">
        <v>302</v>
      </c>
      <c r="B25" s="373"/>
      <c r="C25" s="373"/>
      <c r="D25" s="373"/>
      <c r="E25" s="373"/>
      <c r="F25" s="373"/>
      <c r="G25" s="373"/>
      <c r="H25" s="373"/>
      <c r="I25" s="383" t="s">
        <v>303</v>
      </c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  <c r="AN25" s="383"/>
      <c r="AO25" s="383"/>
      <c r="AP25" s="373" t="s">
        <v>297</v>
      </c>
      <c r="AQ25" s="373"/>
      <c r="AR25" s="373"/>
      <c r="AS25" s="373"/>
      <c r="AT25" s="373"/>
      <c r="AU25" s="373"/>
      <c r="AV25" s="373"/>
      <c r="AW25" s="373"/>
      <c r="AX25" s="373"/>
      <c r="AY25" s="373"/>
      <c r="AZ25" s="373"/>
      <c r="BA25" s="373"/>
      <c r="BB25" s="373"/>
      <c r="BC25" s="373"/>
      <c r="BD25" s="373"/>
      <c r="BE25" s="373"/>
      <c r="BF25" s="379"/>
      <c r="BG25" s="379"/>
      <c r="BH25" s="379"/>
      <c r="BI25" s="379"/>
      <c r="BJ25" s="379"/>
      <c r="BK25" s="379"/>
      <c r="BL25" s="379"/>
      <c r="BM25" s="379"/>
      <c r="BN25" s="379"/>
      <c r="BO25" s="379"/>
      <c r="BP25" s="379"/>
      <c r="BQ25" s="379"/>
      <c r="BR25" s="379"/>
      <c r="BS25" s="379"/>
      <c r="BT25" s="379"/>
      <c r="BU25" s="379"/>
      <c r="BV25" s="379"/>
      <c r="BW25" s="379"/>
      <c r="BX25" s="379"/>
      <c r="BY25" s="379"/>
      <c r="BZ25" s="379"/>
      <c r="CA25" s="379"/>
      <c r="CB25" s="379"/>
      <c r="CC25" s="379"/>
      <c r="CD25" s="379"/>
      <c r="CE25" s="379"/>
      <c r="CF25" s="379"/>
      <c r="CG25" s="379"/>
      <c r="CH25" s="379"/>
      <c r="CI25" s="379"/>
      <c r="CJ25" s="379"/>
      <c r="CK25" s="379"/>
      <c r="CL25" s="379"/>
      <c r="CM25" s="379"/>
      <c r="CN25" s="379"/>
      <c r="CO25" s="379"/>
      <c r="CP25" s="379"/>
      <c r="CQ25" s="379"/>
      <c r="CR25" s="379"/>
      <c r="CS25" s="379"/>
      <c r="CT25" s="379"/>
      <c r="CU25" s="379"/>
      <c r="CV25" s="379"/>
      <c r="CW25" s="379"/>
      <c r="CX25" s="379"/>
      <c r="CY25" s="379"/>
      <c r="CZ25" s="379"/>
      <c r="DA25" s="379"/>
      <c r="DB25" s="379"/>
      <c r="DC25" s="379"/>
      <c r="DD25" s="379"/>
      <c r="DE25" s="379"/>
      <c r="DF25" s="379"/>
      <c r="DG25" s="379"/>
      <c r="DH25" s="379"/>
      <c r="DI25" s="379"/>
      <c r="DJ25" s="379"/>
      <c r="DK25" s="379"/>
      <c r="DL25" s="379"/>
      <c r="DM25" s="379"/>
      <c r="DN25" s="379"/>
      <c r="DO25" s="379"/>
      <c r="DP25" s="379"/>
      <c r="DQ25" s="379"/>
      <c r="DR25" s="379"/>
      <c r="DS25" s="379"/>
    </row>
    <row r="26" spans="1:123" x14ac:dyDescent="0.25">
      <c r="A26" s="373"/>
      <c r="B26" s="373"/>
      <c r="C26" s="373"/>
      <c r="D26" s="373"/>
      <c r="E26" s="373"/>
      <c r="F26" s="373"/>
      <c r="G26" s="373"/>
      <c r="H26" s="373"/>
      <c r="I26" s="383" t="s">
        <v>304</v>
      </c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  <c r="AH26" s="383"/>
      <c r="AI26" s="383"/>
      <c r="AJ26" s="383"/>
      <c r="AK26" s="383"/>
      <c r="AL26" s="383"/>
      <c r="AM26" s="383"/>
      <c r="AN26" s="383"/>
      <c r="AO26" s="383"/>
      <c r="AP26" s="373"/>
      <c r="AQ26" s="373"/>
      <c r="AR26" s="373"/>
      <c r="AS26" s="373"/>
      <c r="AT26" s="373"/>
      <c r="AU26" s="373"/>
      <c r="AV26" s="373"/>
      <c r="AW26" s="373"/>
      <c r="AX26" s="373"/>
      <c r="AY26" s="373"/>
      <c r="AZ26" s="373"/>
      <c r="BA26" s="373"/>
      <c r="BB26" s="373"/>
      <c r="BC26" s="373"/>
      <c r="BD26" s="373"/>
      <c r="BE26" s="373"/>
      <c r="BF26" s="379"/>
      <c r="BG26" s="379"/>
      <c r="BH26" s="379"/>
      <c r="BI26" s="379"/>
      <c r="BJ26" s="379"/>
      <c r="BK26" s="379"/>
      <c r="BL26" s="379"/>
      <c r="BM26" s="379"/>
      <c r="BN26" s="379"/>
      <c r="BO26" s="379"/>
      <c r="BP26" s="379"/>
      <c r="BQ26" s="379"/>
      <c r="BR26" s="379"/>
      <c r="BS26" s="379"/>
      <c r="BT26" s="379"/>
      <c r="BU26" s="379"/>
      <c r="BV26" s="379"/>
      <c r="BW26" s="379"/>
      <c r="BX26" s="379"/>
      <c r="BY26" s="379"/>
      <c r="BZ26" s="379"/>
      <c r="CA26" s="379"/>
      <c r="CB26" s="379"/>
      <c r="CC26" s="379"/>
      <c r="CD26" s="379"/>
      <c r="CE26" s="379"/>
      <c r="CF26" s="379"/>
      <c r="CG26" s="379"/>
      <c r="CH26" s="379"/>
      <c r="CI26" s="379"/>
      <c r="CJ26" s="379"/>
      <c r="CK26" s="379"/>
      <c r="CL26" s="379"/>
      <c r="CM26" s="379"/>
      <c r="CN26" s="379"/>
      <c r="CO26" s="379"/>
      <c r="CP26" s="379"/>
      <c r="CQ26" s="379"/>
      <c r="CR26" s="379"/>
      <c r="CS26" s="379"/>
      <c r="CT26" s="379"/>
      <c r="CU26" s="379"/>
      <c r="CV26" s="379"/>
      <c r="CW26" s="379"/>
      <c r="CX26" s="379"/>
      <c r="CY26" s="379"/>
      <c r="CZ26" s="379"/>
      <c r="DA26" s="379"/>
      <c r="DB26" s="379"/>
      <c r="DC26" s="379"/>
      <c r="DD26" s="379"/>
      <c r="DE26" s="379"/>
      <c r="DF26" s="379"/>
      <c r="DG26" s="379"/>
      <c r="DH26" s="379"/>
      <c r="DI26" s="379"/>
      <c r="DJ26" s="379"/>
      <c r="DK26" s="379"/>
      <c r="DL26" s="379"/>
      <c r="DM26" s="379"/>
      <c r="DN26" s="379"/>
      <c r="DO26" s="379"/>
      <c r="DP26" s="379"/>
      <c r="DQ26" s="379"/>
      <c r="DR26" s="379"/>
      <c r="DS26" s="379"/>
    </row>
    <row r="27" spans="1:123" x14ac:dyDescent="0.25">
      <c r="A27" s="373" t="s">
        <v>268</v>
      </c>
      <c r="B27" s="373"/>
      <c r="C27" s="373"/>
      <c r="D27" s="373"/>
      <c r="E27" s="373"/>
      <c r="F27" s="373"/>
      <c r="G27" s="373"/>
      <c r="H27" s="373"/>
      <c r="I27" s="383" t="s">
        <v>305</v>
      </c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3"/>
      <c r="AI27" s="383"/>
      <c r="AJ27" s="383"/>
      <c r="AK27" s="383"/>
      <c r="AL27" s="383"/>
      <c r="AM27" s="383"/>
      <c r="AN27" s="383"/>
      <c r="AO27" s="383"/>
      <c r="AP27" s="373"/>
      <c r="AQ27" s="373"/>
      <c r="AR27" s="373"/>
      <c r="AS27" s="373"/>
      <c r="AT27" s="373"/>
      <c r="AU27" s="373"/>
      <c r="AV27" s="373"/>
      <c r="AW27" s="373"/>
      <c r="AX27" s="373"/>
      <c r="AY27" s="373"/>
      <c r="AZ27" s="373"/>
      <c r="BA27" s="373"/>
      <c r="BB27" s="373"/>
      <c r="BC27" s="373"/>
      <c r="BD27" s="373"/>
      <c r="BE27" s="373"/>
      <c r="BF27" s="379"/>
      <c r="BG27" s="379"/>
      <c r="BH27" s="379"/>
      <c r="BI27" s="379"/>
      <c r="BJ27" s="379"/>
      <c r="BK27" s="379"/>
      <c r="BL27" s="379"/>
      <c r="BM27" s="379"/>
      <c r="BN27" s="379"/>
      <c r="BO27" s="379"/>
      <c r="BP27" s="379"/>
      <c r="BQ27" s="379"/>
      <c r="BR27" s="379"/>
      <c r="BS27" s="379"/>
      <c r="BT27" s="379"/>
      <c r="BU27" s="379"/>
      <c r="BV27" s="379"/>
      <c r="BW27" s="379"/>
      <c r="BX27" s="379"/>
      <c r="BY27" s="379"/>
      <c r="BZ27" s="379"/>
      <c r="CA27" s="379"/>
      <c r="CB27" s="379"/>
      <c r="CC27" s="379"/>
      <c r="CD27" s="379"/>
      <c r="CE27" s="379"/>
      <c r="CF27" s="379"/>
      <c r="CG27" s="379"/>
      <c r="CH27" s="379"/>
      <c r="CI27" s="379"/>
      <c r="CJ27" s="379"/>
      <c r="CK27" s="379"/>
      <c r="CL27" s="379"/>
      <c r="CM27" s="379"/>
      <c r="CN27" s="379"/>
      <c r="CO27" s="379"/>
      <c r="CP27" s="379"/>
      <c r="CQ27" s="379"/>
      <c r="CR27" s="379"/>
      <c r="CS27" s="379"/>
      <c r="CT27" s="379"/>
      <c r="CU27" s="379"/>
      <c r="CV27" s="379"/>
      <c r="CW27" s="379"/>
      <c r="CX27" s="379"/>
      <c r="CY27" s="379"/>
      <c r="CZ27" s="379"/>
      <c r="DA27" s="379"/>
      <c r="DB27" s="379"/>
      <c r="DC27" s="379"/>
      <c r="DD27" s="379"/>
      <c r="DE27" s="379"/>
      <c r="DF27" s="379"/>
      <c r="DG27" s="379"/>
      <c r="DH27" s="379"/>
      <c r="DI27" s="379"/>
      <c r="DJ27" s="379"/>
      <c r="DK27" s="379"/>
      <c r="DL27" s="379"/>
      <c r="DM27" s="379"/>
      <c r="DN27" s="379"/>
      <c r="DO27" s="379"/>
      <c r="DP27" s="379"/>
      <c r="DQ27" s="379"/>
      <c r="DR27" s="379"/>
      <c r="DS27" s="379"/>
    </row>
    <row r="28" spans="1:123" x14ac:dyDescent="0.25">
      <c r="A28" s="373" t="s">
        <v>306</v>
      </c>
      <c r="B28" s="373"/>
      <c r="C28" s="373"/>
      <c r="D28" s="373"/>
      <c r="E28" s="373"/>
      <c r="F28" s="373"/>
      <c r="G28" s="373"/>
      <c r="H28" s="373"/>
      <c r="I28" s="383" t="s">
        <v>307</v>
      </c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383"/>
      <c r="AI28" s="383"/>
      <c r="AJ28" s="383"/>
      <c r="AK28" s="383"/>
      <c r="AL28" s="383"/>
      <c r="AM28" s="383"/>
      <c r="AN28" s="383"/>
      <c r="AO28" s="383"/>
      <c r="AP28" s="373" t="s">
        <v>297</v>
      </c>
      <c r="AQ28" s="373"/>
      <c r="AR28" s="373"/>
      <c r="AS28" s="373"/>
      <c r="AT28" s="373"/>
      <c r="AU28" s="373"/>
      <c r="AV28" s="373"/>
      <c r="AW28" s="373"/>
      <c r="AX28" s="373"/>
      <c r="AY28" s="373"/>
      <c r="AZ28" s="373"/>
      <c r="BA28" s="373"/>
      <c r="BB28" s="373"/>
      <c r="BC28" s="373"/>
      <c r="BD28" s="373"/>
      <c r="BE28" s="373"/>
      <c r="BF28" s="379"/>
      <c r="BG28" s="379"/>
      <c r="BH28" s="379"/>
      <c r="BI28" s="379"/>
      <c r="BJ28" s="379"/>
      <c r="BK28" s="379"/>
      <c r="BL28" s="379"/>
      <c r="BM28" s="379"/>
      <c r="BN28" s="379"/>
      <c r="BO28" s="379"/>
      <c r="BP28" s="379"/>
      <c r="BQ28" s="379"/>
      <c r="BR28" s="379"/>
      <c r="BS28" s="379"/>
      <c r="BT28" s="379"/>
      <c r="BU28" s="379"/>
      <c r="BV28" s="379"/>
      <c r="BW28" s="379"/>
      <c r="BX28" s="379"/>
      <c r="BY28" s="379"/>
      <c r="BZ28" s="379"/>
      <c r="CA28" s="379"/>
      <c r="CB28" s="379"/>
      <c r="CC28" s="379"/>
      <c r="CD28" s="379"/>
      <c r="CE28" s="379"/>
      <c r="CF28" s="379"/>
      <c r="CG28" s="379"/>
      <c r="CH28" s="379"/>
      <c r="CI28" s="379"/>
      <c r="CJ28" s="379"/>
      <c r="CK28" s="379"/>
      <c r="CL28" s="379"/>
      <c r="CM28" s="379"/>
      <c r="CN28" s="379"/>
      <c r="CO28" s="379"/>
      <c r="CP28" s="379"/>
      <c r="CQ28" s="379"/>
      <c r="CR28" s="379"/>
      <c r="CS28" s="379"/>
      <c r="CT28" s="379"/>
      <c r="CU28" s="379"/>
      <c r="CV28" s="379"/>
      <c r="CW28" s="379"/>
      <c r="CX28" s="379"/>
      <c r="CY28" s="379"/>
      <c r="CZ28" s="379"/>
      <c r="DA28" s="379"/>
      <c r="DB28" s="379"/>
      <c r="DC28" s="379"/>
      <c r="DD28" s="379"/>
      <c r="DE28" s="379"/>
      <c r="DF28" s="379"/>
      <c r="DG28" s="379"/>
      <c r="DH28" s="379"/>
      <c r="DI28" s="379"/>
      <c r="DJ28" s="379"/>
      <c r="DK28" s="379"/>
      <c r="DL28" s="379"/>
      <c r="DM28" s="379"/>
      <c r="DN28" s="379"/>
      <c r="DO28" s="379"/>
      <c r="DP28" s="379"/>
      <c r="DQ28" s="379"/>
      <c r="DR28" s="379"/>
      <c r="DS28" s="379"/>
    </row>
    <row r="29" spans="1:123" x14ac:dyDescent="0.25">
      <c r="A29" s="373"/>
      <c r="B29" s="373"/>
      <c r="C29" s="373"/>
      <c r="D29" s="373"/>
      <c r="E29" s="373"/>
      <c r="F29" s="373"/>
      <c r="G29" s="373"/>
      <c r="H29" s="373"/>
      <c r="I29" s="383" t="s">
        <v>308</v>
      </c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383"/>
      <c r="AI29" s="383"/>
      <c r="AJ29" s="383"/>
      <c r="AK29" s="383"/>
      <c r="AL29" s="383"/>
      <c r="AM29" s="383"/>
      <c r="AN29" s="383"/>
      <c r="AO29" s="383"/>
      <c r="AP29" s="373" t="s">
        <v>309</v>
      </c>
      <c r="AQ29" s="373"/>
      <c r="AR29" s="373"/>
      <c r="AS29" s="373"/>
      <c r="AT29" s="373"/>
      <c r="AU29" s="373"/>
      <c r="AV29" s="373"/>
      <c r="AW29" s="373"/>
      <c r="AX29" s="373"/>
      <c r="AY29" s="373"/>
      <c r="AZ29" s="373"/>
      <c r="BA29" s="373"/>
      <c r="BB29" s="373"/>
      <c r="BC29" s="373"/>
      <c r="BD29" s="373"/>
      <c r="BE29" s="373"/>
      <c r="BF29" s="379"/>
      <c r="BG29" s="379"/>
      <c r="BH29" s="379"/>
      <c r="BI29" s="379"/>
      <c r="BJ29" s="379"/>
      <c r="BK29" s="379"/>
      <c r="BL29" s="379"/>
      <c r="BM29" s="379"/>
      <c r="BN29" s="379"/>
      <c r="BO29" s="379"/>
      <c r="BP29" s="379"/>
      <c r="BQ29" s="379"/>
      <c r="BR29" s="379"/>
      <c r="BS29" s="379"/>
      <c r="BT29" s="379"/>
      <c r="BU29" s="379"/>
      <c r="BV29" s="379"/>
      <c r="BW29" s="379"/>
      <c r="BX29" s="379"/>
      <c r="BY29" s="379"/>
      <c r="BZ29" s="379"/>
      <c r="CA29" s="379"/>
      <c r="CB29" s="379"/>
      <c r="CC29" s="379"/>
      <c r="CD29" s="379"/>
      <c r="CE29" s="379"/>
      <c r="CF29" s="379"/>
      <c r="CG29" s="379"/>
      <c r="CH29" s="379"/>
      <c r="CI29" s="379"/>
      <c r="CJ29" s="379"/>
      <c r="CK29" s="379"/>
      <c r="CL29" s="379"/>
      <c r="CM29" s="379"/>
      <c r="CN29" s="379"/>
      <c r="CO29" s="379"/>
      <c r="CP29" s="379"/>
      <c r="CQ29" s="379"/>
      <c r="CR29" s="379"/>
      <c r="CS29" s="379"/>
      <c r="CT29" s="379"/>
      <c r="CU29" s="379"/>
      <c r="CV29" s="379"/>
      <c r="CW29" s="379"/>
      <c r="CX29" s="379"/>
      <c r="CY29" s="379"/>
      <c r="CZ29" s="379"/>
      <c r="DA29" s="379"/>
      <c r="DB29" s="379"/>
      <c r="DC29" s="379"/>
      <c r="DD29" s="379"/>
      <c r="DE29" s="379"/>
      <c r="DF29" s="379"/>
      <c r="DG29" s="379"/>
      <c r="DH29" s="379"/>
      <c r="DI29" s="379"/>
      <c r="DJ29" s="379"/>
      <c r="DK29" s="379"/>
      <c r="DL29" s="379"/>
      <c r="DM29" s="379"/>
      <c r="DN29" s="379"/>
      <c r="DO29" s="379"/>
      <c r="DP29" s="379"/>
      <c r="DQ29" s="379"/>
      <c r="DR29" s="379"/>
      <c r="DS29" s="379"/>
    </row>
    <row r="30" spans="1:123" x14ac:dyDescent="0.25">
      <c r="A30" s="373"/>
      <c r="B30" s="373"/>
      <c r="C30" s="373"/>
      <c r="D30" s="373"/>
      <c r="E30" s="373"/>
      <c r="F30" s="373"/>
      <c r="G30" s="373"/>
      <c r="H30" s="373"/>
      <c r="I30" s="383" t="s">
        <v>310</v>
      </c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383"/>
      <c r="AI30" s="383"/>
      <c r="AJ30" s="383"/>
      <c r="AK30" s="383"/>
      <c r="AL30" s="383"/>
      <c r="AM30" s="383"/>
      <c r="AN30" s="383"/>
      <c r="AO30" s="383"/>
      <c r="AP30" s="373"/>
      <c r="AQ30" s="373"/>
      <c r="AR30" s="373"/>
      <c r="AS30" s="373"/>
      <c r="AT30" s="373"/>
      <c r="AU30" s="373"/>
      <c r="AV30" s="373"/>
      <c r="AW30" s="373"/>
      <c r="AX30" s="373"/>
      <c r="AY30" s="373"/>
      <c r="AZ30" s="373"/>
      <c r="BA30" s="373"/>
      <c r="BB30" s="373"/>
      <c r="BC30" s="373"/>
      <c r="BD30" s="373"/>
      <c r="BE30" s="373"/>
      <c r="BF30" s="379"/>
      <c r="BG30" s="379"/>
      <c r="BH30" s="379"/>
      <c r="BI30" s="379"/>
      <c r="BJ30" s="379"/>
      <c r="BK30" s="379"/>
      <c r="BL30" s="379"/>
      <c r="BM30" s="379"/>
      <c r="BN30" s="379"/>
      <c r="BO30" s="379"/>
      <c r="BP30" s="379"/>
      <c r="BQ30" s="379"/>
      <c r="BR30" s="379"/>
      <c r="BS30" s="379"/>
      <c r="BT30" s="379"/>
      <c r="BU30" s="379"/>
      <c r="BV30" s="379"/>
      <c r="BW30" s="379"/>
      <c r="BX30" s="379"/>
      <c r="BY30" s="379"/>
      <c r="BZ30" s="379"/>
      <c r="CA30" s="379"/>
      <c r="CB30" s="379"/>
      <c r="CC30" s="379"/>
      <c r="CD30" s="379"/>
      <c r="CE30" s="379"/>
      <c r="CF30" s="379"/>
      <c r="CG30" s="379"/>
      <c r="CH30" s="379"/>
      <c r="CI30" s="379"/>
      <c r="CJ30" s="379"/>
      <c r="CK30" s="379"/>
      <c r="CL30" s="379"/>
      <c r="CM30" s="379"/>
      <c r="CN30" s="379"/>
      <c r="CO30" s="379"/>
      <c r="CP30" s="379"/>
      <c r="CQ30" s="379"/>
      <c r="CR30" s="379"/>
      <c r="CS30" s="379"/>
      <c r="CT30" s="379"/>
      <c r="CU30" s="379"/>
      <c r="CV30" s="379"/>
      <c r="CW30" s="379"/>
      <c r="CX30" s="379"/>
      <c r="CY30" s="379"/>
      <c r="CZ30" s="379"/>
      <c r="DA30" s="379"/>
      <c r="DB30" s="379"/>
      <c r="DC30" s="379"/>
      <c r="DD30" s="379"/>
      <c r="DE30" s="379"/>
      <c r="DF30" s="379"/>
      <c r="DG30" s="379"/>
      <c r="DH30" s="379"/>
      <c r="DI30" s="379"/>
      <c r="DJ30" s="379"/>
      <c r="DK30" s="379"/>
      <c r="DL30" s="379"/>
      <c r="DM30" s="379"/>
      <c r="DN30" s="379"/>
      <c r="DO30" s="379"/>
      <c r="DP30" s="379"/>
      <c r="DQ30" s="379"/>
      <c r="DR30" s="379"/>
      <c r="DS30" s="379"/>
    </row>
    <row r="31" spans="1:123" x14ac:dyDescent="0.25">
      <c r="A31" s="373" t="s">
        <v>311</v>
      </c>
      <c r="B31" s="373"/>
      <c r="C31" s="373"/>
      <c r="D31" s="373"/>
      <c r="E31" s="373"/>
      <c r="F31" s="373"/>
      <c r="G31" s="373"/>
      <c r="H31" s="373"/>
      <c r="I31" s="383" t="s">
        <v>312</v>
      </c>
      <c r="J31" s="383"/>
      <c r="K31" s="383"/>
      <c r="L31" s="383"/>
      <c r="M31" s="383"/>
      <c r="N31" s="383"/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  <c r="AA31" s="383"/>
      <c r="AB31" s="383"/>
      <c r="AC31" s="383"/>
      <c r="AD31" s="383"/>
      <c r="AE31" s="383"/>
      <c r="AF31" s="383"/>
      <c r="AG31" s="383"/>
      <c r="AH31" s="383"/>
      <c r="AI31" s="383"/>
      <c r="AJ31" s="383"/>
      <c r="AK31" s="383"/>
      <c r="AL31" s="383"/>
      <c r="AM31" s="383"/>
      <c r="AN31" s="383"/>
      <c r="AO31" s="383"/>
      <c r="AP31" s="373" t="s">
        <v>297</v>
      </c>
      <c r="AQ31" s="373"/>
      <c r="AR31" s="373"/>
      <c r="AS31" s="373"/>
      <c r="AT31" s="373"/>
      <c r="AU31" s="373"/>
      <c r="AV31" s="373"/>
      <c r="AW31" s="373"/>
      <c r="AX31" s="373"/>
      <c r="AY31" s="373"/>
      <c r="AZ31" s="373"/>
      <c r="BA31" s="373"/>
      <c r="BB31" s="373"/>
      <c r="BC31" s="373"/>
      <c r="BD31" s="373"/>
      <c r="BE31" s="373"/>
      <c r="BF31" s="379"/>
      <c r="BG31" s="379"/>
      <c r="BH31" s="379"/>
      <c r="BI31" s="379"/>
      <c r="BJ31" s="379"/>
      <c r="BK31" s="379"/>
      <c r="BL31" s="379"/>
      <c r="BM31" s="379"/>
      <c r="BN31" s="379"/>
      <c r="BO31" s="379"/>
      <c r="BP31" s="379"/>
      <c r="BQ31" s="379"/>
      <c r="BR31" s="379"/>
      <c r="BS31" s="379"/>
      <c r="BT31" s="379"/>
      <c r="BU31" s="379"/>
      <c r="BV31" s="379"/>
      <c r="BW31" s="379"/>
      <c r="BX31" s="379"/>
      <c r="BY31" s="379"/>
      <c r="BZ31" s="379"/>
      <c r="CA31" s="379"/>
      <c r="CB31" s="379"/>
      <c r="CC31" s="379"/>
      <c r="CD31" s="379"/>
      <c r="CE31" s="379"/>
      <c r="CF31" s="379"/>
      <c r="CG31" s="379"/>
      <c r="CH31" s="379"/>
      <c r="CI31" s="379"/>
      <c r="CJ31" s="379"/>
      <c r="CK31" s="379"/>
      <c r="CL31" s="379"/>
      <c r="CM31" s="379"/>
      <c r="CN31" s="379"/>
      <c r="CO31" s="379"/>
      <c r="CP31" s="379"/>
      <c r="CQ31" s="379"/>
      <c r="CR31" s="379"/>
      <c r="CS31" s="379"/>
      <c r="CT31" s="379"/>
      <c r="CU31" s="379"/>
      <c r="CV31" s="379"/>
      <c r="CW31" s="379"/>
      <c r="CX31" s="379"/>
      <c r="CY31" s="379"/>
      <c r="CZ31" s="379"/>
      <c r="DA31" s="379"/>
      <c r="DB31" s="379"/>
      <c r="DC31" s="379"/>
      <c r="DD31" s="379"/>
      <c r="DE31" s="379"/>
      <c r="DF31" s="379"/>
      <c r="DG31" s="379"/>
      <c r="DH31" s="379"/>
      <c r="DI31" s="379"/>
      <c r="DJ31" s="379"/>
      <c r="DK31" s="379"/>
      <c r="DL31" s="379"/>
      <c r="DM31" s="379"/>
      <c r="DN31" s="379"/>
      <c r="DO31" s="379"/>
      <c r="DP31" s="379"/>
      <c r="DQ31" s="379"/>
      <c r="DR31" s="379"/>
      <c r="DS31" s="379"/>
    </row>
    <row r="32" spans="1:123" x14ac:dyDescent="0.25">
      <c r="A32" s="373"/>
      <c r="B32" s="373"/>
      <c r="C32" s="373"/>
      <c r="D32" s="373"/>
      <c r="E32" s="373"/>
      <c r="F32" s="373"/>
      <c r="G32" s="373"/>
      <c r="H32" s="373"/>
      <c r="I32" s="383" t="s">
        <v>308</v>
      </c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3"/>
      <c r="AK32" s="383"/>
      <c r="AL32" s="383"/>
      <c r="AM32" s="383"/>
      <c r="AN32" s="383"/>
      <c r="AO32" s="383"/>
      <c r="AP32" s="373" t="s">
        <v>313</v>
      </c>
      <c r="AQ32" s="373"/>
      <c r="AR32" s="373"/>
      <c r="AS32" s="373"/>
      <c r="AT32" s="373"/>
      <c r="AU32" s="373"/>
      <c r="AV32" s="373"/>
      <c r="AW32" s="373"/>
      <c r="AX32" s="373"/>
      <c r="AY32" s="373"/>
      <c r="AZ32" s="373"/>
      <c r="BA32" s="373"/>
      <c r="BB32" s="373"/>
      <c r="BC32" s="373"/>
      <c r="BD32" s="373"/>
      <c r="BE32" s="373"/>
      <c r="BF32" s="379"/>
      <c r="BG32" s="379"/>
      <c r="BH32" s="379"/>
      <c r="BI32" s="379"/>
      <c r="BJ32" s="379"/>
      <c r="BK32" s="379"/>
      <c r="BL32" s="379"/>
      <c r="BM32" s="379"/>
      <c r="BN32" s="379"/>
      <c r="BO32" s="379"/>
      <c r="BP32" s="379"/>
      <c r="BQ32" s="379"/>
      <c r="BR32" s="379"/>
      <c r="BS32" s="379"/>
      <c r="BT32" s="379"/>
      <c r="BU32" s="379"/>
      <c r="BV32" s="379"/>
      <c r="BW32" s="379"/>
      <c r="BX32" s="379"/>
      <c r="BY32" s="379"/>
      <c r="BZ32" s="379"/>
      <c r="CA32" s="379"/>
      <c r="CB32" s="379"/>
      <c r="CC32" s="379"/>
      <c r="CD32" s="379"/>
      <c r="CE32" s="379"/>
      <c r="CF32" s="379"/>
      <c r="CG32" s="379"/>
      <c r="CH32" s="379"/>
      <c r="CI32" s="379"/>
      <c r="CJ32" s="379"/>
      <c r="CK32" s="379"/>
      <c r="CL32" s="379"/>
      <c r="CM32" s="379"/>
      <c r="CN32" s="379"/>
      <c r="CO32" s="379"/>
      <c r="CP32" s="379"/>
      <c r="CQ32" s="379"/>
      <c r="CR32" s="379"/>
      <c r="CS32" s="379"/>
      <c r="CT32" s="379"/>
      <c r="CU32" s="379"/>
      <c r="CV32" s="379"/>
      <c r="CW32" s="379"/>
      <c r="CX32" s="379"/>
      <c r="CY32" s="379"/>
      <c r="CZ32" s="379"/>
      <c r="DA32" s="379"/>
      <c r="DB32" s="379"/>
      <c r="DC32" s="379"/>
      <c r="DD32" s="379"/>
      <c r="DE32" s="379"/>
      <c r="DF32" s="379"/>
      <c r="DG32" s="379"/>
      <c r="DH32" s="379"/>
      <c r="DI32" s="379"/>
      <c r="DJ32" s="379"/>
      <c r="DK32" s="379"/>
      <c r="DL32" s="379"/>
      <c r="DM32" s="379"/>
      <c r="DN32" s="379"/>
      <c r="DO32" s="379"/>
      <c r="DP32" s="379"/>
      <c r="DQ32" s="379"/>
      <c r="DR32" s="379"/>
      <c r="DS32" s="379"/>
    </row>
    <row r="33" spans="1:123" x14ac:dyDescent="0.25">
      <c r="A33" s="373"/>
      <c r="B33" s="373"/>
      <c r="C33" s="373"/>
      <c r="D33" s="373"/>
      <c r="E33" s="373"/>
      <c r="F33" s="373"/>
      <c r="G33" s="373"/>
      <c r="H33" s="373"/>
      <c r="I33" s="383" t="s">
        <v>314</v>
      </c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/>
      <c r="AP33" s="373"/>
      <c r="AQ33" s="373"/>
      <c r="AR33" s="373"/>
      <c r="AS33" s="373"/>
      <c r="AT33" s="373"/>
      <c r="AU33" s="373"/>
      <c r="AV33" s="373"/>
      <c r="AW33" s="373"/>
      <c r="AX33" s="373"/>
      <c r="AY33" s="373"/>
      <c r="AZ33" s="373"/>
      <c r="BA33" s="373"/>
      <c r="BB33" s="373"/>
      <c r="BC33" s="373"/>
      <c r="BD33" s="373"/>
      <c r="BE33" s="373"/>
      <c r="BF33" s="379"/>
      <c r="BG33" s="379"/>
      <c r="BH33" s="379"/>
      <c r="BI33" s="379"/>
      <c r="BJ33" s="379"/>
      <c r="BK33" s="379"/>
      <c r="BL33" s="379"/>
      <c r="BM33" s="379"/>
      <c r="BN33" s="379"/>
      <c r="BO33" s="379"/>
      <c r="BP33" s="379"/>
      <c r="BQ33" s="379"/>
      <c r="BR33" s="379"/>
      <c r="BS33" s="379"/>
      <c r="BT33" s="379"/>
      <c r="BU33" s="379"/>
      <c r="BV33" s="379"/>
      <c r="BW33" s="379"/>
      <c r="BX33" s="379"/>
      <c r="BY33" s="379"/>
      <c r="BZ33" s="379"/>
      <c r="CA33" s="379"/>
      <c r="CB33" s="379"/>
      <c r="CC33" s="379"/>
      <c r="CD33" s="379"/>
      <c r="CE33" s="379"/>
      <c r="CF33" s="379"/>
      <c r="CG33" s="379"/>
      <c r="CH33" s="379"/>
      <c r="CI33" s="379"/>
      <c r="CJ33" s="379"/>
      <c r="CK33" s="379"/>
      <c r="CL33" s="379"/>
      <c r="CM33" s="379"/>
      <c r="CN33" s="379"/>
      <c r="CO33" s="379"/>
      <c r="CP33" s="379"/>
      <c r="CQ33" s="379"/>
      <c r="CR33" s="379"/>
      <c r="CS33" s="379"/>
      <c r="CT33" s="379"/>
      <c r="CU33" s="379"/>
      <c r="CV33" s="379"/>
      <c r="CW33" s="379"/>
      <c r="CX33" s="379"/>
      <c r="CY33" s="379"/>
      <c r="CZ33" s="379"/>
      <c r="DA33" s="379"/>
      <c r="DB33" s="379"/>
      <c r="DC33" s="379"/>
      <c r="DD33" s="379"/>
      <c r="DE33" s="379"/>
      <c r="DF33" s="379"/>
      <c r="DG33" s="379"/>
      <c r="DH33" s="379"/>
      <c r="DI33" s="379"/>
      <c r="DJ33" s="379"/>
      <c r="DK33" s="379"/>
      <c r="DL33" s="379"/>
      <c r="DM33" s="379"/>
      <c r="DN33" s="379"/>
      <c r="DO33" s="379"/>
      <c r="DP33" s="379"/>
      <c r="DQ33" s="379"/>
      <c r="DR33" s="379"/>
      <c r="DS33" s="379"/>
    </row>
    <row r="34" spans="1:123" x14ac:dyDescent="0.25">
      <c r="A34" s="373"/>
      <c r="B34" s="373"/>
      <c r="C34" s="373"/>
      <c r="D34" s="373"/>
      <c r="E34" s="373"/>
      <c r="F34" s="373"/>
      <c r="G34" s="373"/>
      <c r="H34" s="373"/>
      <c r="I34" s="383" t="s">
        <v>315</v>
      </c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383"/>
      <c r="AV34" s="383"/>
      <c r="AW34" s="383"/>
      <c r="AX34" s="383"/>
      <c r="AY34" s="383"/>
      <c r="AZ34" s="383"/>
      <c r="BA34" s="383"/>
      <c r="BB34" s="383"/>
      <c r="BC34" s="383"/>
      <c r="BD34" s="383"/>
      <c r="BE34" s="383"/>
      <c r="BF34" s="383"/>
      <c r="BG34" s="383"/>
      <c r="BH34" s="383"/>
      <c r="BI34" s="383"/>
      <c r="BJ34" s="383"/>
      <c r="BK34" s="383"/>
      <c r="BL34" s="383"/>
      <c r="BM34" s="383"/>
      <c r="BN34" s="383"/>
      <c r="BO34" s="383"/>
      <c r="BP34" s="383"/>
      <c r="BQ34" s="383"/>
      <c r="BR34" s="383"/>
      <c r="BS34" s="383"/>
      <c r="BT34" s="383"/>
      <c r="BU34" s="383"/>
      <c r="BV34" s="383"/>
      <c r="BW34" s="383"/>
      <c r="BX34" s="383"/>
      <c r="BY34" s="383"/>
      <c r="BZ34" s="383"/>
      <c r="CA34" s="383"/>
      <c r="CB34" s="383"/>
      <c r="CC34" s="383"/>
      <c r="CD34" s="383"/>
      <c r="CE34" s="383"/>
      <c r="CF34" s="383"/>
      <c r="CG34" s="383"/>
      <c r="CH34" s="383"/>
      <c r="CI34" s="383"/>
      <c r="CJ34" s="383"/>
      <c r="CK34" s="383"/>
      <c r="CL34" s="383"/>
      <c r="CM34" s="383"/>
      <c r="CN34" s="383"/>
      <c r="CO34" s="383"/>
      <c r="CP34" s="383"/>
      <c r="CQ34" s="383"/>
      <c r="CR34" s="383"/>
      <c r="CS34" s="383"/>
      <c r="CT34" s="383"/>
      <c r="CU34" s="383"/>
      <c r="CV34" s="383"/>
      <c r="CW34" s="383"/>
      <c r="CX34" s="383"/>
      <c r="CY34" s="383"/>
      <c r="CZ34" s="383"/>
      <c r="DA34" s="383"/>
      <c r="DB34" s="383"/>
      <c r="DC34" s="383"/>
      <c r="DD34" s="383"/>
      <c r="DE34" s="383"/>
      <c r="DF34" s="383"/>
      <c r="DG34" s="383"/>
      <c r="DH34" s="383"/>
      <c r="DI34" s="383"/>
      <c r="DJ34" s="383"/>
      <c r="DK34" s="383"/>
      <c r="DL34" s="383"/>
      <c r="DM34" s="383"/>
      <c r="DN34" s="383"/>
      <c r="DO34" s="383"/>
      <c r="DP34" s="383"/>
      <c r="DQ34" s="383"/>
      <c r="DR34" s="383"/>
      <c r="DS34" s="383"/>
    </row>
    <row r="35" spans="1:123" x14ac:dyDescent="0.25">
      <c r="A35" s="373"/>
      <c r="B35" s="373"/>
      <c r="C35" s="373"/>
      <c r="D35" s="373"/>
      <c r="E35" s="373"/>
      <c r="F35" s="373"/>
      <c r="G35" s="373"/>
      <c r="H35" s="373"/>
      <c r="I35" s="383" t="s">
        <v>316</v>
      </c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3"/>
      <c r="X35" s="383"/>
      <c r="Y35" s="383"/>
      <c r="Z35" s="383"/>
      <c r="AA35" s="383"/>
      <c r="AB35" s="383"/>
      <c r="AC35" s="383"/>
      <c r="AD35" s="383"/>
      <c r="AE35" s="383"/>
      <c r="AF35" s="383"/>
      <c r="AG35" s="383"/>
      <c r="AH35" s="383"/>
      <c r="AI35" s="383"/>
      <c r="AJ35" s="383"/>
      <c r="AK35" s="383"/>
      <c r="AL35" s="383"/>
      <c r="AM35" s="383"/>
      <c r="AN35" s="383"/>
      <c r="AO35" s="383"/>
      <c r="AP35" s="383"/>
      <c r="AQ35" s="383"/>
      <c r="AR35" s="383"/>
      <c r="AS35" s="383"/>
      <c r="AT35" s="383"/>
      <c r="AU35" s="383"/>
      <c r="AV35" s="383"/>
      <c r="AW35" s="383"/>
      <c r="AX35" s="383"/>
      <c r="AY35" s="383"/>
      <c r="AZ35" s="383"/>
      <c r="BA35" s="383"/>
      <c r="BB35" s="383"/>
      <c r="BC35" s="383"/>
      <c r="BD35" s="383"/>
      <c r="BE35" s="383"/>
      <c r="BF35" s="383"/>
      <c r="BG35" s="383"/>
      <c r="BH35" s="383"/>
      <c r="BI35" s="383"/>
      <c r="BJ35" s="383"/>
      <c r="BK35" s="383"/>
      <c r="BL35" s="383"/>
      <c r="BM35" s="383"/>
      <c r="BN35" s="383"/>
      <c r="BO35" s="383"/>
      <c r="BP35" s="383"/>
      <c r="BQ35" s="383"/>
      <c r="BR35" s="383"/>
      <c r="BS35" s="383"/>
      <c r="BT35" s="383"/>
      <c r="BU35" s="383"/>
      <c r="BV35" s="383"/>
      <c r="BW35" s="383"/>
      <c r="BX35" s="383"/>
      <c r="BY35" s="383"/>
      <c r="BZ35" s="383"/>
      <c r="CA35" s="383"/>
      <c r="CB35" s="383"/>
      <c r="CC35" s="383"/>
      <c r="CD35" s="383"/>
      <c r="CE35" s="383"/>
      <c r="CF35" s="383"/>
      <c r="CG35" s="383"/>
      <c r="CH35" s="383"/>
      <c r="CI35" s="383"/>
      <c r="CJ35" s="383"/>
      <c r="CK35" s="383"/>
      <c r="CL35" s="383"/>
      <c r="CM35" s="383"/>
      <c r="CN35" s="383"/>
      <c r="CO35" s="383"/>
      <c r="CP35" s="383"/>
      <c r="CQ35" s="383"/>
      <c r="CR35" s="383"/>
      <c r="CS35" s="383"/>
      <c r="CT35" s="383"/>
      <c r="CU35" s="383"/>
      <c r="CV35" s="383"/>
      <c r="CW35" s="383"/>
      <c r="CX35" s="383"/>
      <c r="CY35" s="383"/>
      <c r="CZ35" s="383"/>
      <c r="DA35" s="383"/>
      <c r="DB35" s="383"/>
      <c r="DC35" s="383"/>
      <c r="DD35" s="383"/>
      <c r="DE35" s="383"/>
      <c r="DF35" s="383"/>
      <c r="DG35" s="383"/>
      <c r="DH35" s="383"/>
      <c r="DI35" s="383"/>
      <c r="DJ35" s="383"/>
      <c r="DK35" s="383"/>
      <c r="DL35" s="383"/>
      <c r="DM35" s="383"/>
      <c r="DN35" s="383"/>
      <c r="DO35" s="383"/>
      <c r="DP35" s="383"/>
      <c r="DQ35" s="383"/>
      <c r="DR35" s="383"/>
      <c r="DS35" s="383"/>
    </row>
    <row r="36" spans="1:123" x14ac:dyDescent="0.25">
      <c r="A36" s="373"/>
      <c r="B36" s="373"/>
      <c r="C36" s="373"/>
      <c r="D36" s="373"/>
      <c r="E36" s="373"/>
      <c r="F36" s="373"/>
      <c r="G36" s="373"/>
      <c r="H36" s="373"/>
      <c r="I36" s="383" t="s">
        <v>317</v>
      </c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  <c r="Y36" s="383"/>
      <c r="Z36" s="383"/>
      <c r="AA36" s="383"/>
      <c r="AB36" s="383"/>
      <c r="AC36" s="383"/>
      <c r="AD36" s="383"/>
      <c r="AE36" s="383"/>
      <c r="AF36" s="383"/>
      <c r="AG36" s="383"/>
      <c r="AH36" s="383"/>
      <c r="AI36" s="383"/>
      <c r="AJ36" s="383"/>
      <c r="AK36" s="383"/>
      <c r="AL36" s="383"/>
      <c r="AM36" s="383"/>
      <c r="AN36" s="383"/>
      <c r="AO36" s="383"/>
      <c r="AP36" s="383"/>
      <c r="AQ36" s="383"/>
      <c r="AR36" s="383"/>
      <c r="AS36" s="383"/>
      <c r="AT36" s="383"/>
      <c r="AU36" s="383"/>
      <c r="AV36" s="383"/>
      <c r="AW36" s="383"/>
      <c r="AX36" s="383"/>
      <c r="AY36" s="383"/>
      <c r="AZ36" s="383"/>
      <c r="BA36" s="383"/>
      <c r="BB36" s="383"/>
      <c r="BC36" s="383"/>
      <c r="BD36" s="383"/>
      <c r="BE36" s="383"/>
      <c r="BF36" s="383"/>
      <c r="BG36" s="383"/>
      <c r="BH36" s="383"/>
      <c r="BI36" s="383"/>
      <c r="BJ36" s="383"/>
      <c r="BK36" s="383"/>
      <c r="BL36" s="383"/>
      <c r="BM36" s="383"/>
      <c r="BN36" s="383"/>
      <c r="BO36" s="383"/>
      <c r="BP36" s="383"/>
      <c r="BQ36" s="383"/>
      <c r="BR36" s="383"/>
      <c r="BS36" s="383"/>
      <c r="BT36" s="383"/>
      <c r="BU36" s="383"/>
      <c r="BV36" s="383"/>
      <c r="BW36" s="383"/>
      <c r="BX36" s="383"/>
      <c r="BY36" s="383"/>
      <c r="BZ36" s="383"/>
      <c r="CA36" s="383"/>
      <c r="CB36" s="383"/>
      <c r="CC36" s="383"/>
      <c r="CD36" s="383"/>
      <c r="CE36" s="383"/>
      <c r="CF36" s="383"/>
      <c r="CG36" s="383"/>
      <c r="CH36" s="383"/>
      <c r="CI36" s="383"/>
      <c r="CJ36" s="383"/>
      <c r="CK36" s="383"/>
      <c r="CL36" s="383"/>
      <c r="CM36" s="383"/>
      <c r="CN36" s="383"/>
      <c r="CO36" s="383"/>
      <c r="CP36" s="383"/>
      <c r="CQ36" s="383"/>
      <c r="CR36" s="383"/>
      <c r="CS36" s="383"/>
      <c r="CT36" s="383"/>
      <c r="CU36" s="383"/>
      <c r="CV36" s="383"/>
      <c r="CW36" s="383"/>
      <c r="CX36" s="383"/>
      <c r="CY36" s="383"/>
      <c r="CZ36" s="383"/>
      <c r="DA36" s="383"/>
      <c r="DB36" s="383"/>
      <c r="DC36" s="383"/>
      <c r="DD36" s="383"/>
      <c r="DE36" s="383"/>
      <c r="DF36" s="383"/>
      <c r="DG36" s="383"/>
      <c r="DH36" s="383"/>
      <c r="DI36" s="383"/>
      <c r="DJ36" s="383"/>
      <c r="DK36" s="383"/>
      <c r="DL36" s="383"/>
      <c r="DM36" s="383"/>
      <c r="DN36" s="383"/>
      <c r="DO36" s="383"/>
      <c r="DP36" s="383"/>
      <c r="DQ36" s="383"/>
      <c r="DR36" s="383"/>
      <c r="DS36" s="383"/>
    </row>
    <row r="37" spans="1:123" x14ac:dyDescent="0.25">
      <c r="A37" s="373" t="s">
        <v>270</v>
      </c>
      <c r="B37" s="373"/>
      <c r="C37" s="373"/>
      <c r="D37" s="373"/>
      <c r="E37" s="373"/>
      <c r="F37" s="373"/>
      <c r="G37" s="373"/>
      <c r="H37" s="373"/>
      <c r="I37" s="383" t="s">
        <v>318</v>
      </c>
      <c r="J37" s="383"/>
      <c r="K37" s="383"/>
      <c r="L37" s="383"/>
      <c r="M37" s="383"/>
      <c r="N37" s="383"/>
      <c r="O37" s="383"/>
      <c r="P37" s="383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83"/>
      <c r="AM37" s="383"/>
      <c r="AN37" s="383"/>
      <c r="AO37" s="383"/>
      <c r="AP37" s="373" t="s">
        <v>297</v>
      </c>
      <c r="AQ37" s="373"/>
      <c r="AR37" s="373"/>
      <c r="AS37" s="373"/>
      <c r="AT37" s="373"/>
      <c r="AU37" s="373"/>
      <c r="AV37" s="373"/>
      <c r="AW37" s="373"/>
      <c r="AX37" s="373"/>
      <c r="AY37" s="373"/>
      <c r="AZ37" s="373"/>
      <c r="BA37" s="373"/>
      <c r="BB37" s="373"/>
      <c r="BC37" s="373"/>
      <c r="BD37" s="373"/>
      <c r="BE37" s="373"/>
      <c r="BF37" s="379"/>
      <c r="BG37" s="379"/>
      <c r="BH37" s="379"/>
      <c r="BI37" s="379"/>
      <c r="BJ37" s="379"/>
      <c r="BK37" s="379"/>
      <c r="BL37" s="379"/>
      <c r="BM37" s="379"/>
      <c r="BN37" s="379"/>
      <c r="BO37" s="379"/>
      <c r="BP37" s="379"/>
      <c r="BQ37" s="379"/>
      <c r="BR37" s="379"/>
      <c r="BS37" s="379"/>
      <c r="BT37" s="379"/>
      <c r="BU37" s="379"/>
      <c r="BV37" s="379"/>
      <c r="BW37" s="379"/>
      <c r="BX37" s="379"/>
      <c r="BY37" s="379"/>
      <c r="BZ37" s="379"/>
      <c r="CA37" s="379"/>
      <c r="CB37" s="379"/>
      <c r="CC37" s="379"/>
      <c r="CD37" s="379"/>
      <c r="CE37" s="379"/>
      <c r="CF37" s="379"/>
      <c r="CG37" s="379"/>
      <c r="CH37" s="379"/>
      <c r="CI37" s="379"/>
      <c r="CJ37" s="379"/>
      <c r="CK37" s="379"/>
      <c r="CL37" s="379"/>
      <c r="CM37" s="379"/>
      <c r="CN37" s="379"/>
      <c r="CO37" s="379"/>
      <c r="CP37" s="379"/>
      <c r="CQ37" s="379"/>
      <c r="CR37" s="379"/>
      <c r="CS37" s="379"/>
      <c r="CT37" s="379"/>
      <c r="CU37" s="379"/>
      <c r="CV37" s="379"/>
      <c r="CW37" s="379"/>
      <c r="CX37" s="379"/>
      <c r="CY37" s="379"/>
      <c r="CZ37" s="379"/>
      <c r="DA37" s="379"/>
      <c r="DB37" s="379"/>
      <c r="DC37" s="379"/>
      <c r="DD37" s="379"/>
      <c r="DE37" s="379"/>
      <c r="DF37" s="379"/>
      <c r="DG37" s="379"/>
      <c r="DH37" s="379"/>
      <c r="DI37" s="379"/>
      <c r="DJ37" s="379"/>
      <c r="DK37" s="379"/>
      <c r="DL37" s="379"/>
      <c r="DM37" s="379"/>
      <c r="DN37" s="379"/>
      <c r="DO37" s="379"/>
      <c r="DP37" s="379"/>
      <c r="DQ37" s="379"/>
      <c r="DR37" s="379"/>
      <c r="DS37" s="379"/>
    </row>
    <row r="38" spans="1:123" x14ac:dyDescent="0.25">
      <c r="A38" s="373" t="s">
        <v>272</v>
      </c>
      <c r="B38" s="373"/>
      <c r="C38" s="373"/>
      <c r="D38" s="373"/>
      <c r="E38" s="373"/>
      <c r="F38" s="373"/>
      <c r="G38" s="373"/>
      <c r="H38" s="373"/>
      <c r="I38" s="383" t="s">
        <v>113</v>
      </c>
      <c r="J38" s="383"/>
      <c r="K38" s="383"/>
      <c r="L38" s="383"/>
      <c r="M38" s="383"/>
      <c r="N38" s="383"/>
      <c r="O38" s="383"/>
      <c r="P38" s="383"/>
      <c r="Q38" s="383"/>
      <c r="R38" s="383"/>
      <c r="S38" s="383"/>
      <c r="T38" s="383"/>
      <c r="U38" s="383"/>
      <c r="V38" s="383"/>
      <c r="W38" s="383"/>
      <c r="X38" s="383"/>
      <c r="Y38" s="383"/>
      <c r="Z38" s="383"/>
      <c r="AA38" s="383"/>
      <c r="AB38" s="383"/>
      <c r="AC38" s="383"/>
      <c r="AD38" s="383"/>
      <c r="AE38" s="383"/>
      <c r="AF38" s="383"/>
      <c r="AG38" s="383"/>
      <c r="AH38" s="383"/>
      <c r="AI38" s="383"/>
      <c r="AJ38" s="383"/>
      <c r="AK38" s="383"/>
      <c r="AL38" s="383"/>
      <c r="AM38" s="383"/>
      <c r="AN38" s="383"/>
      <c r="AO38" s="383"/>
      <c r="AP38" s="373"/>
      <c r="AQ38" s="373"/>
      <c r="AR38" s="373"/>
      <c r="AS38" s="373"/>
      <c r="AT38" s="373"/>
      <c r="AU38" s="373"/>
      <c r="AV38" s="373"/>
      <c r="AW38" s="373"/>
      <c r="AX38" s="373"/>
      <c r="AY38" s="373"/>
      <c r="AZ38" s="373"/>
      <c r="BA38" s="373"/>
      <c r="BB38" s="373"/>
      <c r="BC38" s="373"/>
      <c r="BD38" s="373"/>
      <c r="BE38" s="373"/>
      <c r="BF38" s="379"/>
      <c r="BG38" s="379"/>
      <c r="BH38" s="379"/>
      <c r="BI38" s="379"/>
      <c r="BJ38" s="379"/>
      <c r="BK38" s="379"/>
      <c r="BL38" s="379"/>
      <c r="BM38" s="379"/>
      <c r="BN38" s="379"/>
      <c r="BO38" s="379"/>
      <c r="BP38" s="379"/>
      <c r="BQ38" s="379"/>
      <c r="BR38" s="379"/>
      <c r="BS38" s="379"/>
      <c r="BT38" s="379"/>
      <c r="BU38" s="379"/>
      <c r="BV38" s="379"/>
      <c r="BW38" s="379"/>
      <c r="BX38" s="379"/>
      <c r="BY38" s="379"/>
      <c r="BZ38" s="379"/>
      <c r="CA38" s="379"/>
      <c r="CB38" s="379"/>
      <c r="CC38" s="379"/>
      <c r="CD38" s="379"/>
      <c r="CE38" s="379"/>
      <c r="CF38" s="379"/>
      <c r="CG38" s="379"/>
      <c r="CH38" s="379"/>
      <c r="CI38" s="379"/>
      <c r="CJ38" s="379"/>
      <c r="CK38" s="379"/>
      <c r="CL38" s="379"/>
      <c r="CM38" s="379"/>
      <c r="CN38" s="379"/>
      <c r="CO38" s="379"/>
      <c r="CP38" s="379"/>
      <c r="CQ38" s="379"/>
      <c r="CR38" s="379"/>
      <c r="CS38" s="379"/>
      <c r="CT38" s="379"/>
      <c r="CU38" s="379"/>
      <c r="CV38" s="379"/>
      <c r="CW38" s="379"/>
      <c r="CX38" s="379"/>
      <c r="CY38" s="379"/>
      <c r="CZ38" s="379"/>
      <c r="DA38" s="379"/>
      <c r="DB38" s="379"/>
      <c r="DC38" s="379"/>
      <c r="DD38" s="379"/>
      <c r="DE38" s="379"/>
      <c r="DF38" s="379"/>
      <c r="DG38" s="379"/>
      <c r="DH38" s="379"/>
      <c r="DI38" s="379"/>
      <c r="DJ38" s="379"/>
      <c r="DK38" s="379"/>
      <c r="DL38" s="379"/>
      <c r="DM38" s="379"/>
      <c r="DN38" s="379"/>
      <c r="DO38" s="379"/>
      <c r="DP38" s="379"/>
      <c r="DQ38" s="379"/>
      <c r="DR38" s="379"/>
      <c r="DS38" s="379"/>
    </row>
    <row r="39" spans="1:123" x14ac:dyDescent="0.25">
      <c r="A39" s="373"/>
      <c r="B39" s="373"/>
      <c r="C39" s="373"/>
      <c r="D39" s="373"/>
      <c r="E39" s="373"/>
      <c r="F39" s="373"/>
      <c r="G39" s="373"/>
      <c r="H39" s="373"/>
      <c r="I39" s="383" t="s">
        <v>114</v>
      </c>
      <c r="J39" s="383"/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/>
      <c r="X39" s="383"/>
      <c r="Y39" s="383"/>
      <c r="Z39" s="383"/>
      <c r="AA39" s="383"/>
      <c r="AB39" s="383"/>
      <c r="AC39" s="383"/>
      <c r="AD39" s="383"/>
      <c r="AE39" s="383"/>
      <c r="AF39" s="383"/>
      <c r="AG39" s="383"/>
      <c r="AH39" s="383"/>
      <c r="AI39" s="383"/>
      <c r="AJ39" s="383"/>
      <c r="AK39" s="383"/>
      <c r="AL39" s="383"/>
      <c r="AM39" s="383"/>
      <c r="AN39" s="383"/>
      <c r="AO39" s="383"/>
      <c r="AP39" s="373"/>
      <c r="AQ39" s="373"/>
      <c r="AR39" s="373"/>
      <c r="AS39" s="373"/>
      <c r="AT39" s="373"/>
      <c r="AU39" s="373"/>
      <c r="AV39" s="373"/>
      <c r="AW39" s="373"/>
      <c r="AX39" s="373"/>
      <c r="AY39" s="373"/>
      <c r="AZ39" s="373"/>
      <c r="BA39" s="373"/>
      <c r="BB39" s="373"/>
      <c r="BC39" s="373"/>
      <c r="BD39" s="373"/>
      <c r="BE39" s="373"/>
      <c r="BF39" s="379"/>
      <c r="BG39" s="379"/>
      <c r="BH39" s="379"/>
      <c r="BI39" s="379"/>
      <c r="BJ39" s="379"/>
      <c r="BK39" s="379"/>
      <c r="BL39" s="379"/>
      <c r="BM39" s="379"/>
      <c r="BN39" s="379"/>
      <c r="BO39" s="379"/>
      <c r="BP39" s="379"/>
      <c r="BQ39" s="379"/>
      <c r="BR39" s="379"/>
      <c r="BS39" s="379"/>
      <c r="BT39" s="379"/>
      <c r="BU39" s="379"/>
      <c r="BV39" s="379"/>
      <c r="BW39" s="379"/>
      <c r="BX39" s="379"/>
      <c r="BY39" s="379"/>
      <c r="BZ39" s="379"/>
      <c r="CA39" s="379"/>
      <c r="CB39" s="379"/>
      <c r="CC39" s="379"/>
      <c r="CD39" s="379"/>
      <c r="CE39" s="379"/>
      <c r="CF39" s="379"/>
      <c r="CG39" s="379"/>
      <c r="CH39" s="379"/>
      <c r="CI39" s="379"/>
      <c r="CJ39" s="379"/>
      <c r="CK39" s="379"/>
      <c r="CL39" s="379"/>
      <c r="CM39" s="379"/>
      <c r="CN39" s="379"/>
      <c r="CO39" s="379"/>
      <c r="CP39" s="379"/>
      <c r="CQ39" s="379"/>
      <c r="CR39" s="379"/>
      <c r="CS39" s="379"/>
      <c r="CT39" s="379"/>
      <c r="CU39" s="379"/>
      <c r="CV39" s="379"/>
      <c r="CW39" s="379"/>
      <c r="CX39" s="379"/>
      <c r="CY39" s="379"/>
      <c r="CZ39" s="379"/>
      <c r="DA39" s="379"/>
      <c r="DB39" s="379"/>
      <c r="DC39" s="379"/>
      <c r="DD39" s="379"/>
      <c r="DE39" s="379"/>
      <c r="DF39" s="379"/>
      <c r="DG39" s="379"/>
      <c r="DH39" s="379"/>
      <c r="DI39" s="379"/>
      <c r="DJ39" s="379"/>
      <c r="DK39" s="379"/>
      <c r="DL39" s="379"/>
      <c r="DM39" s="379"/>
      <c r="DN39" s="379"/>
      <c r="DO39" s="379"/>
      <c r="DP39" s="379"/>
      <c r="DQ39" s="379"/>
      <c r="DR39" s="379"/>
      <c r="DS39" s="379"/>
    </row>
    <row r="40" spans="1:123" x14ac:dyDescent="0.25">
      <c r="A40" s="373"/>
      <c r="B40" s="373"/>
      <c r="C40" s="373"/>
      <c r="D40" s="373"/>
      <c r="E40" s="373"/>
      <c r="F40" s="373"/>
      <c r="G40" s="373"/>
      <c r="H40" s="373"/>
      <c r="I40" s="383" t="s">
        <v>115</v>
      </c>
      <c r="J40" s="383"/>
      <c r="K40" s="383"/>
      <c r="L40" s="383"/>
      <c r="M40" s="383"/>
      <c r="N40" s="383"/>
      <c r="O40" s="383"/>
      <c r="P40" s="383"/>
      <c r="Q40" s="383"/>
      <c r="R40" s="383"/>
      <c r="S40" s="383"/>
      <c r="T40" s="383"/>
      <c r="U40" s="383"/>
      <c r="V40" s="383"/>
      <c r="W40" s="383"/>
      <c r="X40" s="383"/>
      <c r="Y40" s="383"/>
      <c r="Z40" s="383"/>
      <c r="AA40" s="383"/>
      <c r="AB40" s="383"/>
      <c r="AC40" s="383"/>
      <c r="AD40" s="383"/>
      <c r="AE40" s="383"/>
      <c r="AF40" s="383"/>
      <c r="AG40" s="383"/>
      <c r="AH40" s="383"/>
      <c r="AI40" s="383"/>
      <c r="AJ40" s="383"/>
      <c r="AK40" s="383"/>
      <c r="AL40" s="383"/>
      <c r="AM40" s="383"/>
      <c r="AN40" s="383"/>
      <c r="AO40" s="383"/>
      <c r="AP40" s="373"/>
      <c r="AQ40" s="373"/>
      <c r="AR40" s="373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  <c r="BC40" s="373"/>
      <c r="BD40" s="373"/>
      <c r="BE40" s="373"/>
      <c r="BF40" s="379"/>
      <c r="BG40" s="379"/>
      <c r="BH40" s="379"/>
      <c r="BI40" s="379"/>
      <c r="BJ40" s="379"/>
      <c r="BK40" s="379"/>
      <c r="BL40" s="379"/>
      <c r="BM40" s="379"/>
      <c r="BN40" s="379"/>
      <c r="BO40" s="379"/>
      <c r="BP40" s="379"/>
      <c r="BQ40" s="379"/>
      <c r="BR40" s="379"/>
      <c r="BS40" s="379"/>
      <c r="BT40" s="379"/>
      <c r="BU40" s="379"/>
      <c r="BV40" s="379"/>
      <c r="BW40" s="379"/>
      <c r="BX40" s="379"/>
      <c r="BY40" s="379"/>
      <c r="BZ40" s="379"/>
      <c r="CA40" s="379"/>
      <c r="CB40" s="379"/>
      <c r="CC40" s="379"/>
      <c r="CD40" s="379"/>
      <c r="CE40" s="379"/>
      <c r="CF40" s="379"/>
      <c r="CG40" s="379"/>
      <c r="CH40" s="379"/>
      <c r="CI40" s="379"/>
      <c r="CJ40" s="379"/>
      <c r="CK40" s="379"/>
      <c r="CL40" s="379"/>
      <c r="CM40" s="379"/>
      <c r="CN40" s="379"/>
      <c r="CO40" s="379"/>
      <c r="CP40" s="379"/>
      <c r="CQ40" s="379"/>
      <c r="CR40" s="379"/>
      <c r="CS40" s="379"/>
      <c r="CT40" s="379"/>
      <c r="CU40" s="379"/>
      <c r="CV40" s="379"/>
      <c r="CW40" s="379"/>
      <c r="CX40" s="379"/>
      <c r="CY40" s="379"/>
      <c r="CZ40" s="379"/>
      <c r="DA40" s="379"/>
      <c r="DB40" s="379"/>
      <c r="DC40" s="379"/>
      <c r="DD40" s="379"/>
      <c r="DE40" s="379"/>
      <c r="DF40" s="379"/>
      <c r="DG40" s="379"/>
      <c r="DH40" s="379"/>
      <c r="DI40" s="379"/>
      <c r="DJ40" s="379"/>
      <c r="DK40" s="379"/>
      <c r="DL40" s="379"/>
      <c r="DM40" s="379"/>
      <c r="DN40" s="379"/>
      <c r="DO40" s="379"/>
      <c r="DP40" s="379"/>
      <c r="DQ40" s="379"/>
      <c r="DR40" s="379"/>
      <c r="DS40" s="379"/>
    </row>
    <row r="41" spans="1:123" x14ac:dyDescent="0.25">
      <c r="A41" s="373" t="s">
        <v>319</v>
      </c>
      <c r="B41" s="373"/>
      <c r="C41" s="373"/>
      <c r="D41" s="373"/>
      <c r="E41" s="373"/>
      <c r="F41" s="373"/>
      <c r="G41" s="373"/>
      <c r="H41" s="373"/>
      <c r="I41" s="383" t="s">
        <v>320</v>
      </c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3"/>
      <c r="AL41" s="383"/>
      <c r="AM41" s="383"/>
      <c r="AN41" s="383"/>
      <c r="AO41" s="383"/>
      <c r="AP41" s="373" t="s">
        <v>118</v>
      </c>
      <c r="AQ41" s="373"/>
      <c r="AR41" s="373"/>
      <c r="AS41" s="373"/>
      <c r="AT41" s="373"/>
      <c r="AU41" s="373"/>
      <c r="AV41" s="373"/>
      <c r="AW41" s="373"/>
      <c r="AX41" s="373"/>
      <c r="AY41" s="373"/>
      <c r="AZ41" s="373"/>
      <c r="BA41" s="373"/>
      <c r="BB41" s="373"/>
      <c r="BC41" s="373"/>
      <c r="BD41" s="373"/>
      <c r="BE41" s="373"/>
      <c r="BF41" s="379"/>
      <c r="BG41" s="379"/>
      <c r="BH41" s="379"/>
      <c r="BI41" s="379"/>
      <c r="BJ41" s="379"/>
      <c r="BK41" s="379"/>
      <c r="BL41" s="379"/>
      <c r="BM41" s="379"/>
      <c r="BN41" s="379"/>
      <c r="BO41" s="379"/>
      <c r="BP41" s="379"/>
      <c r="BQ41" s="379"/>
      <c r="BR41" s="379"/>
      <c r="BS41" s="379"/>
      <c r="BT41" s="379"/>
      <c r="BU41" s="379"/>
      <c r="BV41" s="379"/>
      <c r="BW41" s="379"/>
      <c r="BX41" s="379"/>
      <c r="BY41" s="379"/>
      <c r="BZ41" s="379"/>
      <c r="CA41" s="379"/>
      <c r="CB41" s="379"/>
      <c r="CC41" s="379"/>
      <c r="CD41" s="379"/>
      <c r="CE41" s="379"/>
      <c r="CF41" s="379"/>
      <c r="CG41" s="379"/>
      <c r="CH41" s="379"/>
      <c r="CI41" s="379"/>
      <c r="CJ41" s="379"/>
      <c r="CK41" s="379"/>
      <c r="CL41" s="379"/>
      <c r="CM41" s="379"/>
      <c r="CN41" s="379"/>
      <c r="CO41" s="379"/>
      <c r="CP41" s="379"/>
      <c r="CQ41" s="379"/>
      <c r="CR41" s="379"/>
      <c r="CS41" s="379"/>
      <c r="CT41" s="379"/>
      <c r="CU41" s="379"/>
      <c r="CV41" s="379"/>
      <c r="CW41" s="379"/>
      <c r="CX41" s="379"/>
      <c r="CY41" s="379"/>
      <c r="CZ41" s="379"/>
      <c r="DA41" s="379"/>
      <c r="DB41" s="379"/>
      <c r="DC41" s="379"/>
      <c r="DD41" s="379"/>
      <c r="DE41" s="379"/>
      <c r="DF41" s="379"/>
      <c r="DG41" s="379"/>
      <c r="DH41" s="379"/>
      <c r="DI41" s="379"/>
      <c r="DJ41" s="379"/>
      <c r="DK41" s="379"/>
      <c r="DL41" s="379"/>
      <c r="DM41" s="379"/>
      <c r="DN41" s="379"/>
      <c r="DO41" s="379"/>
      <c r="DP41" s="379"/>
      <c r="DQ41" s="379"/>
      <c r="DR41" s="379"/>
      <c r="DS41" s="379"/>
    </row>
    <row r="42" spans="1:123" x14ac:dyDescent="0.25">
      <c r="A42" s="373"/>
      <c r="B42" s="373"/>
      <c r="C42" s="373"/>
      <c r="D42" s="373"/>
      <c r="E42" s="373"/>
      <c r="F42" s="373"/>
      <c r="G42" s="373"/>
      <c r="H42" s="373"/>
      <c r="I42" s="383" t="s">
        <v>119</v>
      </c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83"/>
      <c r="Z42" s="383"/>
      <c r="AA42" s="383"/>
      <c r="AB42" s="383"/>
      <c r="AC42" s="383"/>
      <c r="AD42" s="383"/>
      <c r="AE42" s="383"/>
      <c r="AF42" s="383"/>
      <c r="AG42" s="383"/>
      <c r="AH42" s="383"/>
      <c r="AI42" s="383"/>
      <c r="AJ42" s="383"/>
      <c r="AK42" s="383"/>
      <c r="AL42" s="383"/>
      <c r="AM42" s="383"/>
      <c r="AN42" s="383"/>
      <c r="AO42" s="383"/>
      <c r="AP42" s="373"/>
      <c r="AQ42" s="373"/>
      <c r="AR42" s="373"/>
      <c r="AS42" s="373"/>
      <c r="AT42" s="373"/>
      <c r="AU42" s="373"/>
      <c r="AV42" s="373"/>
      <c r="AW42" s="373"/>
      <c r="AX42" s="373"/>
      <c r="AY42" s="373"/>
      <c r="AZ42" s="373"/>
      <c r="BA42" s="373"/>
      <c r="BB42" s="373"/>
      <c r="BC42" s="373"/>
      <c r="BD42" s="373"/>
      <c r="BE42" s="373"/>
      <c r="BF42" s="379"/>
      <c r="BG42" s="379"/>
      <c r="BH42" s="379"/>
      <c r="BI42" s="379"/>
      <c r="BJ42" s="379"/>
      <c r="BK42" s="379"/>
      <c r="BL42" s="379"/>
      <c r="BM42" s="379"/>
      <c r="BN42" s="379"/>
      <c r="BO42" s="379"/>
      <c r="BP42" s="379"/>
      <c r="BQ42" s="379"/>
      <c r="BR42" s="379"/>
      <c r="BS42" s="379"/>
      <c r="BT42" s="379"/>
      <c r="BU42" s="379"/>
      <c r="BV42" s="379"/>
      <c r="BW42" s="379"/>
      <c r="BX42" s="379"/>
      <c r="BY42" s="379"/>
      <c r="BZ42" s="379"/>
      <c r="CA42" s="379"/>
      <c r="CB42" s="379"/>
      <c r="CC42" s="379"/>
      <c r="CD42" s="379"/>
      <c r="CE42" s="379"/>
      <c r="CF42" s="379"/>
      <c r="CG42" s="379"/>
      <c r="CH42" s="379"/>
      <c r="CI42" s="379"/>
      <c r="CJ42" s="379"/>
      <c r="CK42" s="379"/>
      <c r="CL42" s="379"/>
      <c r="CM42" s="379"/>
      <c r="CN42" s="379"/>
      <c r="CO42" s="379"/>
      <c r="CP42" s="379"/>
      <c r="CQ42" s="379"/>
      <c r="CR42" s="379"/>
      <c r="CS42" s="379"/>
      <c r="CT42" s="379"/>
      <c r="CU42" s="379"/>
      <c r="CV42" s="379"/>
      <c r="CW42" s="379"/>
      <c r="CX42" s="379"/>
      <c r="CY42" s="379"/>
      <c r="CZ42" s="379"/>
      <c r="DA42" s="379"/>
      <c r="DB42" s="379"/>
      <c r="DC42" s="379"/>
      <c r="DD42" s="379"/>
      <c r="DE42" s="379"/>
      <c r="DF42" s="379"/>
      <c r="DG42" s="379"/>
      <c r="DH42" s="379"/>
      <c r="DI42" s="379"/>
      <c r="DJ42" s="379"/>
      <c r="DK42" s="379"/>
      <c r="DL42" s="379"/>
      <c r="DM42" s="379"/>
      <c r="DN42" s="379"/>
      <c r="DO42" s="379"/>
      <c r="DP42" s="379"/>
      <c r="DQ42" s="379"/>
      <c r="DR42" s="379"/>
      <c r="DS42" s="379"/>
    </row>
    <row r="43" spans="1:123" x14ac:dyDescent="0.25">
      <c r="A43" s="373" t="s">
        <v>321</v>
      </c>
      <c r="B43" s="373"/>
      <c r="C43" s="373"/>
      <c r="D43" s="373"/>
      <c r="E43" s="373"/>
      <c r="F43" s="373"/>
      <c r="G43" s="373"/>
      <c r="H43" s="373"/>
      <c r="I43" s="383" t="s">
        <v>322</v>
      </c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383"/>
      <c r="V43" s="383"/>
      <c r="W43" s="383"/>
      <c r="X43" s="383"/>
      <c r="Y43" s="383"/>
      <c r="Z43" s="383"/>
      <c r="AA43" s="383"/>
      <c r="AB43" s="383"/>
      <c r="AC43" s="383"/>
      <c r="AD43" s="383"/>
      <c r="AE43" s="383"/>
      <c r="AF43" s="383"/>
      <c r="AG43" s="383"/>
      <c r="AH43" s="383"/>
      <c r="AI43" s="383"/>
      <c r="AJ43" s="383"/>
      <c r="AK43" s="383"/>
      <c r="AL43" s="383"/>
      <c r="AM43" s="383"/>
      <c r="AN43" s="383"/>
      <c r="AO43" s="383"/>
      <c r="AP43" s="373" t="s">
        <v>27</v>
      </c>
      <c r="AQ43" s="373"/>
      <c r="AR43" s="373"/>
      <c r="AS43" s="373"/>
      <c r="AT43" s="373"/>
      <c r="AU43" s="373"/>
      <c r="AV43" s="373"/>
      <c r="AW43" s="373"/>
      <c r="AX43" s="373"/>
      <c r="AY43" s="373"/>
      <c r="AZ43" s="373"/>
      <c r="BA43" s="373"/>
      <c r="BB43" s="373"/>
      <c r="BC43" s="373"/>
      <c r="BD43" s="373"/>
      <c r="BE43" s="373"/>
      <c r="BF43" s="379"/>
      <c r="BG43" s="379"/>
      <c r="BH43" s="379"/>
      <c r="BI43" s="379"/>
      <c r="BJ43" s="379"/>
      <c r="BK43" s="379"/>
      <c r="BL43" s="379"/>
      <c r="BM43" s="379"/>
      <c r="BN43" s="379"/>
      <c r="BO43" s="379"/>
      <c r="BP43" s="379"/>
      <c r="BQ43" s="379"/>
      <c r="BR43" s="379"/>
      <c r="BS43" s="379"/>
      <c r="BT43" s="379"/>
      <c r="BU43" s="379"/>
      <c r="BV43" s="379"/>
      <c r="BW43" s="379"/>
      <c r="BX43" s="379"/>
      <c r="BY43" s="379"/>
      <c r="BZ43" s="379"/>
      <c r="CA43" s="379"/>
      <c r="CB43" s="379"/>
      <c r="CC43" s="379"/>
      <c r="CD43" s="379"/>
      <c r="CE43" s="379"/>
      <c r="CF43" s="379"/>
      <c r="CG43" s="379"/>
      <c r="CH43" s="379"/>
      <c r="CI43" s="379"/>
      <c r="CJ43" s="379"/>
      <c r="CK43" s="379"/>
      <c r="CL43" s="379"/>
      <c r="CM43" s="379"/>
      <c r="CN43" s="379"/>
      <c r="CO43" s="379"/>
      <c r="CP43" s="379"/>
      <c r="CQ43" s="379"/>
      <c r="CR43" s="379"/>
      <c r="CS43" s="379"/>
      <c r="CT43" s="379"/>
      <c r="CU43" s="379"/>
      <c r="CV43" s="379"/>
      <c r="CW43" s="379"/>
      <c r="CX43" s="379"/>
      <c r="CY43" s="379"/>
      <c r="CZ43" s="379"/>
      <c r="DA43" s="379"/>
      <c r="DB43" s="379"/>
      <c r="DC43" s="379"/>
      <c r="DD43" s="379"/>
      <c r="DE43" s="379"/>
      <c r="DF43" s="379"/>
      <c r="DG43" s="379"/>
      <c r="DH43" s="379"/>
      <c r="DI43" s="379"/>
      <c r="DJ43" s="379"/>
      <c r="DK43" s="379"/>
      <c r="DL43" s="379"/>
      <c r="DM43" s="379"/>
      <c r="DN43" s="379"/>
      <c r="DO43" s="379"/>
      <c r="DP43" s="379"/>
      <c r="DQ43" s="379"/>
      <c r="DR43" s="379"/>
      <c r="DS43" s="379"/>
    </row>
    <row r="44" spans="1:123" x14ac:dyDescent="0.25">
      <c r="A44" s="373"/>
      <c r="B44" s="373"/>
      <c r="C44" s="373"/>
      <c r="D44" s="373"/>
      <c r="E44" s="373"/>
      <c r="F44" s="373"/>
      <c r="G44" s="373"/>
      <c r="H44" s="373"/>
      <c r="I44" s="383" t="s">
        <v>122</v>
      </c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3"/>
      <c r="W44" s="383"/>
      <c r="X44" s="383"/>
      <c r="Y44" s="383"/>
      <c r="Z44" s="383"/>
      <c r="AA44" s="383"/>
      <c r="AB44" s="383"/>
      <c r="AC44" s="383"/>
      <c r="AD44" s="383"/>
      <c r="AE44" s="383"/>
      <c r="AF44" s="383"/>
      <c r="AG44" s="383"/>
      <c r="AH44" s="383"/>
      <c r="AI44" s="383"/>
      <c r="AJ44" s="383"/>
      <c r="AK44" s="383"/>
      <c r="AL44" s="383"/>
      <c r="AM44" s="383"/>
      <c r="AN44" s="383"/>
      <c r="AO44" s="383"/>
      <c r="AP44" s="373" t="s">
        <v>123</v>
      </c>
      <c r="AQ44" s="373"/>
      <c r="AR44" s="373"/>
      <c r="AS44" s="373"/>
      <c r="AT44" s="373"/>
      <c r="AU44" s="373"/>
      <c r="AV44" s="373"/>
      <c r="AW44" s="373"/>
      <c r="AX44" s="373"/>
      <c r="AY44" s="373"/>
      <c r="AZ44" s="373"/>
      <c r="BA44" s="373"/>
      <c r="BB44" s="373"/>
      <c r="BC44" s="373"/>
      <c r="BD44" s="373"/>
      <c r="BE44" s="373"/>
      <c r="BF44" s="379"/>
      <c r="BG44" s="379"/>
      <c r="BH44" s="379"/>
      <c r="BI44" s="379"/>
      <c r="BJ44" s="379"/>
      <c r="BK44" s="379"/>
      <c r="BL44" s="379"/>
      <c r="BM44" s="379"/>
      <c r="BN44" s="379"/>
      <c r="BO44" s="379"/>
      <c r="BP44" s="379"/>
      <c r="BQ44" s="379"/>
      <c r="BR44" s="379"/>
      <c r="BS44" s="379"/>
      <c r="BT44" s="379"/>
      <c r="BU44" s="379"/>
      <c r="BV44" s="379"/>
      <c r="BW44" s="379"/>
      <c r="BX44" s="379"/>
      <c r="BY44" s="379"/>
      <c r="BZ44" s="379"/>
      <c r="CA44" s="379"/>
      <c r="CB44" s="379"/>
      <c r="CC44" s="379"/>
      <c r="CD44" s="379"/>
      <c r="CE44" s="379"/>
      <c r="CF44" s="379"/>
      <c r="CG44" s="379"/>
      <c r="CH44" s="379"/>
      <c r="CI44" s="379"/>
      <c r="CJ44" s="379"/>
      <c r="CK44" s="379"/>
      <c r="CL44" s="379"/>
      <c r="CM44" s="379"/>
      <c r="CN44" s="379"/>
      <c r="CO44" s="379"/>
      <c r="CP44" s="379"/>
      <c r="CQ44" s="379"/>
      <c r="CR44" s="379"/>
      <c r="CS44" s="379"/>
      <c r="CT44" s="379"/>
      <c r="CU44" s="379"/>
      <c r="CV44" s="379"/>
      <c r="CW44" s="379"/>
      <c r="CX44" s="379"/>
      <c r="CY44" s="379"/>
      <c r="CZ44" s="379"/>
      <c r="DA44" s="379"/>
      <c r="DB44" s="379"/>
      <c r="DC44" s="379"/>
      <c r="DD44" s="379"/>
      <c r="DE44" s="379"/>
      <c r="DF44" s="379"/>
      <c r="DG44" s="379"/>
      <c r="DH44" s="379"/>
      <c r="DI44" s="379"/>
      <c r="DJ44" s="379"/>
      <c r="DK44" s="379"/>
      <c r="DL44" s="379"/>
      <c r="DM44" s="379"/>
      <c r="DN44" s="379"/>
      <c r="DO44" s="379"/>
      <c r="DP44" s="379"/>
      <c r="DQ44" s="379"/>
      <c r="DR44" s="379"/>
      <c r="DS44" s="379"/>
    </row>
    <row r="45" spans="1:123" x14ac:dyDescent="0.25">
      <c r="A45" s="373" t="s">
        <v>323</v>
      </c>
      <c r="B45" s="373"/>
      <c r="C45" s="373"/>
      <c r="D45" s="373"/>
      <c r="E45" s="373"/>
      <c r="F45" s="373"/>
      <c r="G45" s="373"/>
      <c r="H45" s="373"/>
      <c r="I45" s="383" t="s">
        <v>324</v>
      </c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  <c r="X45" s="383"/>
      <c r="Y45" s="383"/>
      <c r="Z45" s="383"/>
      <c r="AA45" s="383"/>
      <c r="AB45" s="383"/>
      <c r="AC45" s="383"/>
      <c r="AD45" s="383"/>
      <c r="AE45" s="383"/>
      <c r="AF45" s="383"/>
      <c r="AG45" s="383"/>
      <c r="AH45" s="383"/>
      <c r="AI45" s="383"/>
      <c r="AJ45" s="383"/>
      <c r="AK45" s="383"/>
      <c r="AL45" s="383"/>
      <c r="AM45" s="383"/>
      <c r="AN45" s="383"/>
      <c r="AO45" s="383"/>
      <c r="AP45" s="383"/>
      <c r="AQ45" s="383"/>
      <c r="AR45" s="383"/>
      <c r="AS45" s="383"/>
      <c r="AT45" s="383"/>
      <c r="AU45" s="383"/>
      <c r="AV45" s="383"/>
      <c r="AW45" s="383"/>
      <c r="AX45" s="383"/>
      <c r="AY45" s="383"/>
      <c r="AZ45" s="383"/>
      <c r="BA45" s="383"/>
      <c r="BB45" s="383"/>
      <c r="BC45" s="383"/>
      <c r="BD45" s="383"/>
      <c r="BE45" s="383"/>
      <c r="BF45" s="383"/>
      <c r="BG45" s="383"/>
      <c r="BH45" s="383"/>
      <c r="BI45" s="383"/>
      <c r="BJ45" s="383"/>
      <c r="BK45" s="383"/>
      <c r="BL45" s="383"/>
      <c r="BM45" s="383"/>
      <c r="BN45" s="383"/>
      <c r="BO45" s="383"/>
      <c r="BP45" s="383"/>
      <c r="BQ45" s="383"/>
      <c r="BR45" s="383"/>
      <c r="BS45" s="383"/>
      <c r="BT45" s="383"/>
      <c r="BU45" s="383"/>
      <c r="BV45" s="383"/>
      <c r="BW45" s="383"/>
      <c r="BX45" s="383"/>
      <c r="BY45" s="383"/>
      <c r="BZ45" s="383"/>
      <c r="CA45" s="383"/>
      <c r="CB45" s="383"/>
      <c r="CC45" s="383"/>
      <c r="CD45" s="383"/>
      <c r="CE45" s="383"/>
      <c r="CF45" s="383"/>
      <c r="CG45" s="383"/>
      <c r="CH45" s="383"/>
      <c r="CI45" s="383"/>
      <c r="CJ45" s="383"/>
      <c r="CK45" s="383"/>
      <c r="CL45" s="383"/>
      <c r="CM45" s="383"/>
      <c r="CN45" s="383"/>
      <c r="CO45" s="383"/>
      <c r="CP45" s="383"/>
      <c r="CQ45" s="383"/>
      <c r="CR45" s="383"/>
      <c r="CS45" s="383"/>
      <c r="CT45" s="383"/>
      <c r="CU45" s="383"/>
      <c r="CV45" s="383"/>
      <c r="CW45" s="383"/>
      <c r="CX45" s="383"/>
      <c r="CY45" s="383"/>
      <c r="CZ45" s="383"/>
      <c r="DA45" s="383"/>
      <c r="DB45" s="383"/>
      <c r="DC45" s="383"/>
      <c r="DD45" s="383"/>
      <c r="DE45" s="383"/>
      <c r="DF45" s="383"/>
      <c r="DG45" s="383"/>
      <c r="DH45" s="383"/>
      <c r="DI45" s="383"/>
      <c r="DJ45" s="383"/>
      <c r="DK45" s="383"/>
      <c r="DL45" s="383"/>
      <c r="DM45" s="383"/>
      <c r="DN45" s="383"/>
      <c r="DO45" s="383"/>
      <c r="DP45" s="383"/>
      <c r="DQ45" s="383"/>
      <c r="DR45" s="383"/>
      <c r="DS45" s="383"/>
    </row>
    <row r="46" spans="1:123" x14ac:dyDescent="0.25">
      <c r="A46" s="373"/>
      <c r="B46" s="373"/>
      <c r="C46" s="373"/>
      <c r="D46" s="373"/>
      <c r="E46" s="373"/>
      <c r="F46" s="373"/>
      <c r="G46" s="373"/>
      <c r="H46" s="373"/>
      <c r="I46" s="383" t="s">
        <v>127</v>
      </c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83"/>
      <c r="W46" s="383"/>
      <c r="X46" s="383"/>
      <c r="Y46" s="383"/>
      <c r="Z46" s="383"/>
      <c r="AA46" s="383"/>
      <c r="AB46" s="383"/>
      <c r="AC46" s="383"/>
      <c r="AD46" s="383"/>
      <c r="AE46" s="383"/>
      <c r="AF46" s="383"/>
      <c r="AG46" s="383"/>
      <c r="AH46" s="383"/>
      <c r="AI46" s="383"/>
      <c r="AJ46" s="383"/>
      <c r="AK46" s="383"/>
      <c r="AL46" s="383"/>
      <c r="AM46" s="383"/>
      <c r="AN46" s="383"/>
      <c r="AO46" s="383"/>
      <c r="AP46" s="383"/>
      <c r="AQ46" s="383"/>
      <c r="AR46" s="383"/>
      <c r="AS46" s="383"/>
      <c r="AT46" s="383"/>
      <c r="AU46" s="383"/>
      <c r="AV46" s="383"/>
      <c r="AW46" s="383"/>
      <c r="AX46" s="383"/>
      <c r="AY46" s="383"/>
      <c r="AZ46" s="383"/>
      <c r="BA46" s="383"/>
      <c r="BB46" s="383"/>
      <c r="BC46" s="383"/>
      <c r="BD46" s="383"/>
      <c r="BE46" s="383"/>
      <c r="BF46" s="383"/>
      <c r="BG46" s="383"/>
      <c r="BH46" s="383"/>
      <c r="BI46" s="383"/>
      <c r="BJ46" s="383"/>
      <c r="BK46" s="383"/>
      <c r="BL46" s="383"/>
      <c r="BM46" s="383"/>
      <c r="BN46" s="383"/>
      <c r="BO46" s="383"/>
      <c r="BP46" s="383"/>
      <c r="BQ46" s="383"/>
      <c r="BR46" s="383"/>
      <c r="BS46" s="383"/>
      <c r="BT46" s="383"/>
      <c r="BU46" s="383"/>
      <c r="BV46" s="383"/>
      <c r="BW46" s="383"/>
      <c r="BX46" s="383"/>
      <c r="BY46" s="383"/>
      <c r="BZ46" s="383"/>
      <c r="CA46" s="383"/>
      <c r="CB46" s="383"/>
      <c r="CC46" s="383"/>
      <c r="CD46" s="383"/>
      <c r="CE46" s="383"/>
      <c r="CF46" s="383"/>
      <c r="CG46" s="383"/>
      <c r="CH46" s="383"/>
      <c r="CI46" s="383"/>
      <c r="CJ46" s="383"/>
      <c r="CK46" s="383"/>
      <c r="CL46" s="383"/>
      <c r="CM46" s="383"/>
      <c r="CN46" s="383"/>
      <c r="CO46" s="383"/>
      <c r="CP46" s="383"/>
      <c r="CQ46" s="383"/>
      <c r="CR46" s="383"/>
      <c r="CS46" s="383"/>
      <c r="CT46" s="383"/>
      <c r="CU46" s="383"/>
      <c r="CV46" s="383"/>
      <c r="CW46" s="383"/>
      <c r="CX46" s="383"/>
      <c r="CY46" s="383"/>
      <c r="CZ46" s="383"/>
      <c r="DA46" s="383"/>
      <c r="DB46" s="383"/>
      <c r="DC46" s="383"/>
      <c r="DD46" s="383"/>
      <c r="DE46" s="383"/>
      <c r="DF46" s="383"/>
      <c r="DG46" s="383"/>
      <c r="DH46" s="383"/>
      <c r="DI46" s="383"/>
      <c r="DJ46" s="383"/>
      <c r="DK46" s="383"/>
      <c r="DL46" s="383"/>
      <c r="DM46" s="383"/>
      <c r="DN46" s="383"/>
      <c r="DO46" s="383"/>
      <c r="DP46" s="383"/>
      <c r="DQ46" s="383"/>
      <c r="DR46" s="383"/>
      <c r="DS46" s="383"/>
    </row>
    <row r="47" spans="1:123" x14ac:dyDescent="0.25">
      <c r="A47" s="373"/>
      <c r="B47" s="373"/>
      <c r="C47" s="373"/>
      <c r="D47" s="373"/>
      <c r="E47" s="373"/>
      <c r="F47" s="373"/>
      <c r="G47" s="373"/>
      <c r="H47" s="373"/>
      <c r="I47" s="383" t="s">
        <v>128</v>
      </c>
      <c r="J47" s="383"/>
      <c r="K47" s="383"/>
      <c r="L47" s="383"/>
      <c r="M47" s="383"/>
      <c r="N47" s="383"/>
      <c r="O47" s="383"/>
      <c r="P47" s="383"/>
      <c r="Q47" s="383"/>
      <c r="R47" s="383"/>
      <c r="S47" s="383"/>
      <c r="T47" s="383"/>
      <c r="U47" s="383"/>
      <c r="V47" s="383"/>
      <c r="W47" s="383"/>
      <c r="X47" s="383"/>
      <c r="Y47" s="383"/>
      <c r="Z47" s="383"/>
      <c r="AA47" s="383"/>
      <c r="AB47" s="383"/>
      <c r="AC47" s="383"/>
      <c r="AD47" s="383"/>
      <c r="AE47" s="383"/>
      <c r="AF47" s="383"/>
      <c r="AG47" s="383"/>
      <c r="AH47" s="383"/>
      <c r="AI47" s="383"/>
      <c r="AJ47" s="383"/>
      <c r="AK47" s="383"/>
      <c r="AL47" s="383"/>
      <c r="AM47" s="383"/>
      <c r="AN47" s="383"/>
      <c r="AO47" s="383"/>
      <c r="AP47" s="383"/>
      <c r="AQ47" s="383"/>
      <c r="AR47" s="383"/>
      <c r="AS47" s="383"/>
      <c r="AT47" s="383"/>
      <c r="AU47" s="383"/>
      <c r="AV47" s="383"/>
      <c r="AW47" s="383"/>
      <c r="AX47" s="383"/>
      <c r="AY47" s="383"/>
      <c r="AZ47" s="383"/>
      <c r="BA47" s="383"/>
      <c r="BB47" s="383"/>
      <c r="BC47" s="383"/>
      <c r="BD47" s="383"/>
      <c r="BE47" s="383"/>
      <c r="BF47" s="383"/>
      <c r="BG47" s="383"/>
      <c r="BH47" s="383"/>
      <c r="BI47" s="383"/>
      <c r="BJ47" s="383"/>
      <c r="BK47" s="383"/>
      <c r="BL47" s="383"/>
      <c r="BM47" s="383"/>
      <c r="BN47" s="383"/>
      <c r="BO47" s="383"/>
      <c r="BP47" s="383"/>
      <c r="BQ47" s="383"/>
      <c r="BR47" s="383"/>
      <c r="BS47" s="383"/>
      <c r="BT47" s="383"/>
      <c r="BU47" s="383"/>
      <c r="BV47" s="383"/>
      <c r="BW47" s="383"/>
      <c r="BX47" s="383"/>
      <c r="BY47" s="383"/>
      <c r="BZ47" s="383"/>
      <c r="CA47" s="383"/>
      <c r="CB47" s="383"/>
      <c r="CC47" s="383"/>
      <c r="CD47" s="383"/>
      <c r="CE47" s="383"/>
      <c r="CF47" s="383"/>
      <c r="CG47" s="383"/>
      <c r="CH47" s="383"/>
      <c r="CI47" s="383"/>
      <c r="CJ47" s="383"/>
      <c r="CK47" s="383"/>
      <c r="CL47" s="383"/>
      <c r="CM47" s="383"/>
      <c r="CN47" s="383"/>
      <c r="CO47" s="383"/>
      <c r="CP47" s="383"/>
      <c r="CQ47" s="383"/>
      <c r="CR47" s="383"/>
      <c r="CS47" s="383"/>
      <c r="CT47" s="383"/>
      <c r="CU47" s="383"/>
      <c r="CV47" s="383"/>
      <c r="CW47" s="383"/>
      <c r="CX47" s="383"/>
      <c r="CY47" s="383"/>
      <c r="CZ47" s="383"/>
      <c r="DA47" s="383"/>
      <c r="DB47" s="383"/>
      <c r="DC47" s="383"/>
      <c r="DD47" s="383"/>
      <c r="DE47" s="383"/>
      <c r="DF47" s="383"/>
      <c r="DG47" s="383"/>
      <c r="DH47" s="383"/>
      <c r="DI47" s="383"/>
      <c r="DJ47" s="383"/>
      <c r="DK47" s="383"/>
      <c r="DL47" s="383"/>
      <c r="DM47" s="383"/>
      <c r="DN47" s="383"/>
      <c r="DO47" s="383"/>
      <c r="DP47" s="383"/>
      <c r="DQ47" s="383"/>
      <c r="DR47" s="383"/>
      <c r="DS47" s="383"/>
    </row>
    <row r="48" spans="1:123" x14ac:dyDescent="0.25">
      <c r="A48" s="373" t="s">
        <v>273</v>
      </c>
      <c r="B48" s="373"/>
      <c r="C48" s="373"/>
      <c r="D48" s="373"/>
      <c r="E48" s="373"/>
      <c r="F48" s="373"/>
      <c r="G48" s="373"/>
      <c r="H48" s="373"/>
      <c r="I48" s="383" t="s">
        <v>325</v>
      </c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73" t="s">
        <v>297</v>
      </c>
      <c r="AQ48" s="373"/>
      <c r="AR48" s="373"/>
      <c r="AS48" s="373"/>
      <c r="AT48" s="373"/>
      <c r="AU48" s="373"/>
      <c r="AV48" s="373"/>
      <c r="AW48" s="373"/>
      <c r="AX48" s="373"/>
      <c r="AY48" s="373"/>
      <c r="AZ48" s="373"/>
      <c r="BA48" s="373"/>
      <c r="BB48" s="373"/>
      <c r="BC48" s="373"/>
      <c r="BD48" s="373"/>
      <c r="BE48" s="373"/>
      <c r="BF48" s="379"/>
      <c r="BG48" s="379"/>
      <c r="BH48" s="379"/>
      <c r="BI48" s="379"/>
      <c r="BJ48" s="379"/>
      <c r="BK48" s="379"/>
      <c r="BL48" s="379"/>
      <c r="BM48" s="379"/>
      <c r="BN48" s="379"/>
      <c r="BO48" s="379"/>
      <c r="BP48" s="379"/>
      <c r="BQ48" s="379"/>
      <c r="BR48" s="379"/>
      <c r="BS48" s="379"/>
      <c r="BT48" s="379"/>
      <c r="BU48" s="379"/>
      <c r="BV48" s="379"/>
      <c r="BW48" s="379"/>
      <c r="BX48" s="379"/>
      <c r="BY48" s="379"/>
      <c r="BZ48" s="379"/>
      <c r="CA48" s="379"/>
      <c r="CB48" s="379"/>
      <c r="CC48" s="379"/>
      <c r="CD48" s="379"/>
      <c r="CE48" s="379"/>
      <c r="CF48" s="379"/>
      <c r="CG48" s="379"/>
      <c r="CH48" s="379"/>
      <c r="CI48" s="379"/>
      <c r="CJ48" s="379"/>
      <c r="CK48" s="379"/>
      <c r="CL48" s="379"/>
      <c r="CM48" s="379"/>
      <c r="CN48" s="379"/>
      <c r="CO48" s="379"/>
      <c r="CP48" s="379"/>
      <c r="CQ48" s="379"/>
      <c r="CR48" s="379"/>
      <c r="CS48" s="379"/>
      <c r="CT48" s="379"/>
      <c r="CU48" s="379"/>
      <c r="CV48" s="379"/>
      <c r="CW48" s="379"/>
      <c r="CX48" s="379"/>
      <c r="CY48" s="379"/>
      <c r="CZ48" s="379"/>
      <c r="DA48" s="379"/>
      <c r="DB48" s="379"/>
      <c r="DC48" s="379"/>
      <c r="DD48" s="379"/>
      <c r="DE48" s="379"/>
      <c r="DF48" s="379"/>
      <c r="DG48" s="379"/>
      <c r="DH48" s="379"/>
      <c r="DI48" s="379"/>
      <c r="DJ48" s="379"/>
      <c r="DK48" s="379"/>
      <c r="DL48" s="379"/>
      <c r="DM48" s="379"/>
      <c r="DN48" s="379"/>
      <c r="DO48" s="379"/>
      <c r="DP48" s="379"/>
      <c r="DQ48" s="379"/>
      <c r="DR48" s="379"/>
      <c r="DS48" s="379"/>
    </row>
    <row r="49" spans="1:123" x14ac:dyDescent="0.25">
      <c r="A49" s="373" t="s">
        <v>326</v>
      </c>
      <c r="B49" s="373"/>
      <c r="C49" s="373"/>
      <c r="D49" s="373"/>
      <c r="E49" s="373"/>
      <c r="F49" s="373"/>
      <c r="G49" s="373"/>
      <c r="H49" s="373"/>
      <c r="I49" s="383" t="s">
        <v>327</v>
      </c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  <c r="AD49" s="383"/>
      <c r="AE49" s="383"/>
      <c r="AF49" s="383"/>
      <c r="AG49" s="383"/>
      <c r="AH49" s="383"/>
      <c r="AI49" s="383"/>
      <c r="AJ49" s="383"/>
      <c r="AK49" s="383"/>
      <c r="AL49" s="383"/>
      <c r="AM49" s="383"/>
      <c r="AN49" s="383"/>
      <c r="AO49" s="383"/>
      <c r="AP49" s="373" t="s">
        <v>297</v>
      </c>
      <c r="AQ49" s="373"/>
      <c r="AR49" s="373"/>
      <c r="AS49" s="373"/>
      <c r="AT49" s="373"/>
      <c r="AU49" s="373"/>
      <c r="AV49" s="373"/>
      <c r="AW49" s="373"/>
      <c r="AX49" s="373"/>
      <c r="AY49" s="373"/>
      <c r="AZ49" s="373"/>
      <c r="BA49" s="373"/>
      <c r="BB49" s="373"/>
      <c r="BC49" s="373"/>
      <c r="BD49" s="373"/>
      <c r="BE49" s="373"/>
      <c r="BF49" s="379"/>
      <c r="BG49" s="379"/>
      <c r="BH49" s="379"/>
      <c r="BI49" s="379"/>
      <c r="BJ49" s="379"/>
      <c r="BK49" s="379"/>
      <c r="BL49" s="379"/>
      <c r="BM49" s="379"/>
      <c r="BN49" s="379"/>
      <c r="BO49" s="379"/>
      <c r="BP49" s="379"/>
      <c r="BQ49" s="379"/>
      <c r="BR49" s="379"/>
      <c r="BS49" s="379"/>
      <c r="BT49" s="379"/>
      <c r="BU49" s="379"/>
      <c r="BV49" s="379"/>
      <c r="BW49" s="379"/>
      <c r="BX49" s="379"/>
      <c r="BY49" s="379"/>
      <c r="BZ49" s="379"/>
      <c r="CA49" s="379"/>
      <c r="CB49" s="379"/>
      <c r="CC49" s="379"/>
      <c r="CD49" s="379"/>
      <c r="CE49" s="379"/>
      <c r="CF49" s="379"/>
      <c r="CG49" s="379"/>
      <c r="CH49" s="379"/>
      <c r="CI49" s="379"/>
      <c r="CJ49" s="379"/>
      <c r="CK49" s="379"/>
      <c r="CL49" s="379"/>
      <c r="CM49" s="379"/>
      <c r="CN49" s="379"/>
      <c r="CO49" s="379"/>
      <c r="CP49" s="379"/>
      <c r="CQ49" s="379"/>
      <c r="CR49" s="379"/>
      <c r="CS49" s="379"/>
      <c r="CT49" s="379"/>
      <c r="CU49" s="379"/>
      <c r="CV49" s="379"/>
      <c r="CW49" s="379"/>
      <c r="CX49" s="379"/>
      <c r="CY49" s="379"/>
      <c r="CZ49" s="379"/>
      <c r="DA49" s="379"/>
      <c r="DB49" s="379"/>
      <c r="DC49" s="379"/>
      <c r="DD49" s="379"/>
      <c r="DE49" s="379"/>
      <c r="DF49" s="379"/>
      <c r="DG49" s="379"/>
      <c r="DH49" s="379"/>
      <c r="DI49" s="379"/>
      <c r="DJ49" s="379"/>
      <c r="DK49" s="379"/>
      <c r="DL49" s="379"/>
      <c r="DM49" s="379"/>
      <c r="DN49" s="379"/>
      <c r="DO49" s="379"/>
      <c r="DP49" s="379"/>
      <c r="DQ49" s="379"/>
      <c r="DR49" s="379"/>
      <c r="DS49" s="379"/>
    </row>
    <row r="50" spans="1:123" x14ac:dyDescent="0.25">
      <c r="A50" s="373" t="s">
        <v>328</v>
      </c>
      <c r="B50" s="373"/>
      <c r="C50" s="373"/>
      <c r="D50" s="373"/>
      <c r="E50" s="373"/>
      <c r="F50" s="373"/>
      <c r="G50" s="373"/>
      <c r="H50" s="373"/>
      <c r="I50" s="383" t="s">
        <v>329</v>
      </c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3"/>
      <c r="AI50" s="383"/>
      <c r="AJ50" s="383"/>
      <c r="AK50" s="383"/>
      <c r="AL50" s="383"/>
      <c r="AM50" s="383"/>
      <c r="AN50" s="383"/>
      <c r="AO50" s="383"/>
      <c r="AP50" s="373" t="s">
        <v>297</v>
      </c>
      <c r="AQ50" s="373"/>
      <c r="AR50" s="373"/>
      <c r="AS50" s="373"/>
      <c r="AT50" s="373"/>
      <c r="AU50" s="373"/>
      <c r="AV50" s="373"/>
      <c r="AW50" s="373"/>
      <c r="AX50" s="373"/>
      <c r="AY50" s="373"/>
      <c r="AZ50" s="373"/>
      <c r="BA50" s="373"/>
      <c r="BB50" s="373"/>
      <c r="BC50" s="373"/>
      <c r="BD50" s="373"/>
      <c r="BE50" s="373"/>
      <c r="BF50" s="379"/>
      <c r="BG50" s="379"/>
      <c r="BH50" s="379"/>
      <c r="BI50" s="379"/>
      <c r="BJ50" s="379"/>
      <c r="BK50" s="379"/>
      <c r="BL50" s="379"/>
      <c r="BM50" s="379"/>
      <c r="BN50" s="379"/>
      <c r="BO50" s="379"/>
      <c r="BP50" s="379"/>
      <c r="BQ50" s="379"/>
      <c r="BR50" s="379"/>
      <c r="BS50" s="379"/>
      <c r="BT50" s="379"/>
      <c r="BU50" s="379"/>
      <c r="BV50" s="379"/>
      <c r="BW50" s="379"/>
      <c r="BX50" s="379"/>
      <c r="BY50" s="379"/>
      <c r="BZ50" s="379"/>
      <c r="CA50" s="379"/>
      <c r="CB50" s="379"/>
      <c r="CC50" s="379"/>
      <c r="CD50" s="379"/>
      <c r="CE50" s="379"/>
      <c r="CF50" s="379"/>
      <c r="CG50" s="379"/>
      <c r="CH50" s="379"/>
      <c r="CI50" s="379"/>
      <c r="CJ50" s="379"/>
      <c r="CK50" s="379"/>
      <c r="CL50" s="379"/>
      <c r="CM50" s="379"/>
      <c r="CN50" s="379"/>
      <c r="CO50" s="379"/>
      <c r="CP50" s="379"/>
      <c r="CQ50" s="379"/>
      <c r="CR50" s="379"/>
      <c r="CS50" s="379"/>
      <c r="CT50" s="379"/>
      <c r="CU50" s="379"/>
      <c r="CV50" s="379"/>
      <c r="CW50" s="379"/>
      <c r="CX50" s="379"/>
      <c r="CY50" s="379"/>
      <c r="CZ50" s="379"/>
      <c r="DA50" s="379"/>
      <c r="DB50" s="379"/>
      <c r="DC50" s="379"/>
      <c r="DD50" s="379"/>
      <c r="DE50" s="379"/>
      <c r="DF50" s="379"/>
      <c r="DG50" s="379"/>
      <c r="DH50" s="379"/>
      <c r="DI50" s="379"/>
      <c r="DJ50" s="379"/>
      <c r="DK50" s="379"/>
      <c r="DL50" s="379"/>
      <c r="DM50" s="379"/>
      <c r="DN50" s="379"/>
      <c r="DO50" s="379"/>
      <c r="DP50" s="379"/>
      <c r="DQ50" s="379"/>
      <c r="DR50" s="379"/>
      <c r="DS50" s="379"/>
    </row>
    <row r="51" spans="1:123" x14ac:dyDescent="0.25">
      <c r="A51" s="373" t="s">
        <v>330</v>
      </c>
      <c r="B51" s="373"/>
      <c r="C51" s="373"/>
      <c r="D51" s="373"/>
      <c r="E51" s="373"/>
      <c r="F51" s="373"/>
      <c r="G51" s="373"/>
      <c r="H51" s="373"/>
      <c r="I51" s="383" t="s">
        <v>331</v>
      </c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  <c r="AK51" s="383"/>
      <c r="AL51" s="383"/>
      <c r="AM51" s="383"/>
      <c r="AN51" s="383"/>
      <c r="AO51" s="383"/>
      <c r="AP51" s="373" t="s">
        <v>297</v>
      </c>
      <c r="AQ51" s="373"/>
      <c r="AR51" s="373"/>
      <c r="AS51" s="373"/>
      <c r="AT51" s="373"/>
      <c r="AU51" s="373"/>
      <c r="AV51" s="373"/>
      <c r="AW51" s="373"/>
      <c r="AX51" s="373"/>
      <c r="AY51" s="373"/>
      <c r="AZ51" s="373"/>
      <c r="BA51" s="373"/>
      <c r="BB51" s="373"/>
      <c r="BC51" s="373"/>
      <c r="BD51" s="373"/>
      <c r="BE51" s="373"/>
      <c r="BF51" s="379"/>
      <c r="BG51" s="379"/>
      <c r="BH51" s="379"/>
      <c r="BI51" s="379"/>
      <c r="BJ51" s="379"/>
      <c r="BK51" s="379"/>
      <c r="BL51" s="379"/>
      <c r="BM51" s="379"/>
      <c r="BN51" s="379"/>
      <c r="BO51" s="379"/>
      <c r="BP51" s="379"/>
      <c r="BQ51" s="379"/>
      <c r="BR51" s="379"/>
      <c r="BS51" s="379"/>
      <c r="BT51" s="379"/>
      <c r="BU51" s="379"/>
      <c r="BV51" s="379"/>
      <c r="BW51" s="379"/>
      <c r="BX51" s="379"/>
      <c r="BY51" s="379"/>
      <c r="BZ51" s="379"/>
      <c r="CA51" s="379"/>
      <c r="CB51" s="379"/>
      <c r="CC51" s="379"/>
      <c r="CD51" s="379"/>
      <c r="CE51" s="379"/>
      <c r="CF51" s="379"/>
      <c r="CG51" s="379"/>
      <c r="CH51" s="379"/>
      <c r="CI51" s="379"/>
      <c r="CJ51" s="379"/>
      <c r="CK51" s="379"/>
      <c r="CL51" s="379"/>
      <c r="CM51" s="379"/>
      <c r="CN51" s="379"/>
      <c r="CO51" s="379"/>
      <c r="CP51" s="379"/>
      <c r="CQ51" s="379"/>
      <c r="CR51" s="379"/>
      <c r="CS51" s="379"/>
      <c r="CT51" s="379"/>
      <c r="CU51" s="379"/>
      <c r="CV51" s="379"/>
      <c r="CW51" s="379"/>
      <c r="CX51" s="379"/>
      <c r="CY51" s="379"/>
      <c r="CZ51" s="379"/>
      <c r="DA51" s="379"/>
      <c r="DB51" s="379"/>
      <c r="DC51" s="379"/>
      <c r="DD51" s="379"/>
      <c r="DE51" s="379"/>
      <c r="DF51" s="379"/>
      <c r="DG51" s="379"/>
      <c r="DH51" s="379"/>
      <c r="DI51" s="379"/>
      <c r="DJ51" s="379"/>
      <c r="DK51" s="379"/>
      <c r="DL51" s="379"/>
      <c r="DM51" s="379"/>
      <c r="DN51" s="379"/>
      <c r="DO51" s="379"/>
      <c r="DP51" s="379"/>
      <c r="DQ51" s="379"/>
      <c r="DR51" s="379"/>
      <c r="DS51" s="379"/>
    </row>
    <row r="52" spans="1:123" x14ac:dyDescent="0.25">
      <c r="A52" s="373"/>
      <c r="B52" s="373"/>
      <c r="C52" s="373"/>
      <c r="D52" s="373"/>
      <c r="E52" s="373"/>
      <c r="F52" s="373"/>
      <c r="G52" s="373"/>
      <c r="H52" s="373"/>
      <c r="I52" s="383" t="s">
        <v>304</v>
      </c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  <c r="AK52" s="383"/>
      <c r="AL52" s="383"/>
      <c r="AM52" s="383"/>
      <c r="AN52" s="383"/>
      <c r="AO52" s="383"/>
      <c r="AP52" s="373"/>
      <c r="AQ52" s="373"/>
      <c r="AR52" s="373"/>
      <c r="AS52" s="373"/>
      <c r="AT52" s="373"/>
      <c r="AU52" s="373"/>
      <c r="AV52" s="373"/>
      <c r="AW52" s="373"/>
      <c r="AX52" s="373"/>
      <c r="AY52" s="373"/>
      <c r="AZ52" s="373"/>
      <c r="BA52" s="373"/>
      <c r="BB52" s="373"/>
      <c r="BC52" s="373"/>
      <c r="BD52" s="373"/>
      <c r="BE52" s="373"/>
      <c r="BF52" s="379"/>
      <c r="BG52" s="379"/>
      <c r="BH52" s="379"/>
      <c r="BI52" s="379"/>
      <c r="BJ52" s="379"/>
      <c r="BK52" s="379"/>
      <c r="BL52" s="379"/>
      <c r="BM52" s="379"/>
      <c r="BN52" s="379"/>
      <c r="BO52" s="379"/>
      <c r="BP52" s="379"/>
      <c r="BQ52" s="379"/>
      <c r="BR52" s="379"/>
      <c r="BS52" s="379"/>
      <c r="BT52" s="379"/>
      <c r="BU52" s="379"/>
      <c r="BV52" s="379"/>
      <c r="BW52" s="379"/>
      <c r="BX52" s="379"/>
      <c r="BY52" s="379"/>
      <c r="BZ52" s="379"/>
      <c r="CA52" s="379"/>
      <c r="CB52" s="379"/>
      <c r="CC52" s="379"/>
      <c r="CD52" s="379"/>
      <c r="CE52" s="379"/>
      <c r="CF52" s="379"/>
      <c r="CG52" s="379"/>
      <c r="CH52" s="379"/>
      <c r="CI52" s="379"/>
      <c r="CJ52" s="379"/>
      <c r="CK52" s="379"/>
      <c r="CL52" s="379"/>
      <c r="CM52" s="379"/>
      <c r="CN52" s="379"/>
      <c r="CO52" s="379"/>
      <c r="CP52" s="379"/>
      <c r="CQ52" s="379"/>
      <c r="CR52" s="379"/>
      <c r="CS52" s="379"/>
      <c r="CT52" s="379"/>
      <c r="CU52" s="379"/>
      <c r="CV52" s="379"/>
      <c r="CW52" s="379"/>
      <c r="CX52" s="379"/>
      <c r="CY52" s="379"/>
      <c r="CZ52" s="379"/>
      <c r="DA52" s="379"/>
      <c r="DB52" s="379"/>
      <c r="DC52" s="379"/>
      <c r="DD52" s="379"/>
      <c r="DE52" s="379"/>
      <c r="DF52" s="379"/>
      <c r="DG52" s="379"/>
      <c r="DH52" s="379"/>
      <c r="DI52" s="379"/>
      <c r="DJ52" s="379"/>
      <c r="DK52" s="379"/>
      <c r="DL52" s="379"/>
      <c r="DM52" s="379"/>
      <c r="DN52" s="379"/>
      <c r="DO52" s="379"/>
      <c r="DP52" s="379"/>
      <c r="DQ52" s="379"/>
      <c r="DR52" s="379"/>
      <c r="DS52" s="379"/>
    </row>
    <row r="53" spans="1:123" x14ac:dyDescent="0.25">
      <c r="A53" s="373" t="s">
        <v>275</v>
      </c>
      <c r="B53" s="373"/>
      <c r="C53" s="373"/>
      <c r="D53" s="373"/>
      <c r="E53" s="373"/>
      <c r="F53" s="373"/>
      <c r="G53" s="373"/>
      <c r="H53" s="373"/>
      <c r="I53" s="383" t="s">
        <v>332</v>
      </c>
      <c r="J53" s="383"/>
      <c r="K53" s="383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83"/>
      <c r="AH53" s="383"/>
      <c r="AI53" s="383"/>
      <c r="AJ53" s="383"/>
      <c r="AK53" s="383"/>
      <c r="AL53" s="383"/>
      <c r="AM53" s="383"/>
      <c r="AN53" s="383"/>
      <c r="AO53" s="383"/>
      <c r="AP53" s="373"/>
      <c r="AQ53" s="373"/>
      <c r="AR53" s="373"/>
      <c r="AS53" s="373"/>
      <c r="AT53" s="373"/>
      <c r="AU53" s="373"/>
      <c r="AV53" s="373"/>
      <c r="AW53" s="373"/>
      <c r="AX53" s="373"/>
      <c r="AY53" s="373"/>
      <c r="AZ53" s="373"/>
      <c r="BA53" s="373"/>
      <c r="BB53" s="373"/>
      <c r="BC53" s="373"/>
      <c r="BD53" s="373"/>
      <c r="BE53" s="373"/>
      <c r="BF53" s="379"/>
      <c r="BG53" s="379"/>
      <c r="BH53" s="379"/>
      <c r="BI53" s="379"/>
      <c r="BJ53" s="379"/>
      <c r="BK53" s="379"/>
      <c r="BL53" s="379"/>
      <c r="BM53" s="379"/>
      <c r="BN53" s="379"/>
      <c r="BO53" s="379"/>
      <c r="BP53" s="379"/>
      <c r="BQ53" s="379"/>
      <c r="BR53" s="379"/>
      <c r="BS53" s="379"/>
      <c r="BT53" s="379"/>
      <c r="BU53" s="379"/>
      <c r="BV53" s="379"/>
      <c r="BW53" s="379"/>
      <c r="BX53" s="379"/>
      <c r="BY53" s="379"/>
      <c r="BZ53" s="379"/>
      <c r="CA53" s="379"/>
      <c r="CB53" s="379"/>
      <c r="CC53" s="379"/>
      <c r="CD53" s="379"/>
      <c r="CE53" s="379"/>
      <c r="CF53" s="379"/>
      <c r="CG53" s="379"/>
      <c r="CH53" s="379"/>
      <c r="CI53" s="379"/>
      <c r="CJ53" s="379"/>
      <c r="CK53" s="379"/>
      <c r="CL53" s="379"/>
      <c r="CM53" s="379"/>
      <c r="CN53" s="379"/>
      <c r="CO53" s="379"/>
      <c r="CP53" s="379"/>
      <c r="CQ53" s="379"/>
      <c r="CR53" s="379"/>
      <c r="CS53" s="379"/>
      <c r="CT53" s="379"/>
      <c r="CU53" s="379"/>
      <c r="CV53" s="379"/>
      <c r="CW53" s="379"/>
      <c r="CX53" s="379"/>
      <c r="CY53" s="379"/>
      <c r="CZ53" s="379"/>
      <c r="DA53" s="379"/>
      <c r="DB53" s="379"/>
      <c r="DC53" s="379"/>
      <c r="DD53" s="379"/>
      <c r="DE53" s="379"/>
      <c r="DF53" s="379"/>
      <c r="DG53" s="379"/>
      <c r="DH53" s="379"/>
      <c r="DI53" s="379"/>
      <c r="DJ53" s="379"/>
      <c r="DK53" s="379"/>
      <c r="DL53" s="379"/>
      <c r="DM53" s="379"/>
      <c r="DN53" s="379"/>
      <c r="DO53" s="379"/>
      <c r="DP53" s="379"/>
      <c r="DQ53" s="379"/>
      <c r="DR53" s="379"/>
      <c r="DS53" s="379"/>
    </row>
    <row r="54" spans="1:123" x14ac:dyDescent="0.25">
      <c r="A54" s="373"/>
      <c r="B54" s="373"/>
      <c r="C54" s="373"/>
      <c r="D54" s="373"/>
      <c r="E54" s="373"/>
      <c r="F54" s="373"/>
      <c r="G54" s="373"/>
      <c r="H54" s="373"/>
      <c r="I54" s="383" t="s">
        <v>333</v>
      </c>
      <c r="J54" s="383"/>
      <c r="K54" s="383"/>
      <c r="L54" s="383"/>
      <c r="M54" s="383"/>
      <c r="N54" s="383"/>
      <c r="O54" s="383"/>
      <c r="P54" s="383"/>
      <c r="Q54" s="383"/>
      <c r="R54" s="383"/>
      <c r="S54" s="383"/>
      <c r="T54" s="383"/>
      <c r="U54" s="383"/>
      <c r="V54" s="383"/>
      <c r="W54" s="383"/>
      <c r="X54" s="383"/>
      <c r="Y54" s="383"/>
      <c r="Z54" s="383"/>
      <c r="AA54" s="383"/>
      <c r="AB54" s="383"/>
      <c r="AC54" s="383"/>
      <c r="AD54" s="383"/>
      <c r="AE54" s="383"/>
      <c r="AF54" s="383"/>
      <c r="AG54" s="383"/>
      <c r="AH54" s="383"/>
      <c r="AI54" s="383"/>
      <c r="AJ54" s="383"/>
      <c r="AK54" s="383"/>
      <c r="AL54" s="383"/>
      <c r="AM54" s="383"/>
      <c r="AN54" s="383"/>
      <c r="AO54" s="383"/>
      <c r="AP54" s="373"/>
      <c r="AQ54" s="373"/>
      <c r="AR54" s="373"/>
      <c r="AS54" s="373"/>
      <c r="AT54" s="373"/>
      <c r="AU54" s="373"/>
      <c r="AV54" s="373"/>
      <c r="AW54" s="373"/>
      <c r="AX54" s="373"/>
      <c r="AY54" s="373"/>
      <c r="AZ54" s="373"/>
      <c r="BA54" s="373"/>
      <c r="BB54" s="373"/>
      <c r="BC54" s="373"/>
      <c r="BD54" s="373"/>
      <c r="BE54" s="373"/>
      <c r="BF54" s="379"/>
      <c r="BG54" s="379"/>
      <c r="BH54" s="379"/>
      <c r="BI54" s="379"/>
      <c r="BJ54" s="379"/>
      <c r="BK54" s="379"/>
      <c r="BL54" s="379"/>
      <c r="BM54" s="379"/>
      <c r="BN54" s="379"/>
      <c r="BO54" s="379"/>
      <c r="BP54" s="379"/>
      <c r="BQ54" s="379"/>
      <c r="BR54" s="379"/>
      <c r="BS54" s="379"/>
      <c r="BT54" s="379"/>
      <c r="BU54" s="379"/>
      <c r="BV54" s="379"/>
      <c r="BW54" s="379"/>
      <c r="BX54" s="379"/>
      <c r="BY54" s="379"/>
      <c r="BZ54" s="379"/>
      <c r="CA54" s="379"/>
      <c r="CB54" s="379"/>
      <c r="CC54" s="379"/>
      <c r="CD54" s="379"/>
      <c r="CE54" s="379"/>
      <c r="CF54" s="379"/>
      <c r="CG54" s="379"/>
      <c r="CH54" s="379"/>
      <c r="CI54" s="379"/>
      <c r="CJ54" s="379"/>
      <c r="CK54" s="379"/>
      <c r="CL54" s="379"/>
      <c r="CM54" s="379"/>
      <c r="CN54" s="379"/>
      <c r="CO54" s="379"/>
      <c r="CP54" s="379"/>
      <c r="CQ54" s="379"/>
      <c r="CR54" s="379"/>
      <c r="CS54" s="379"/>
      <c r="CT54" s="379"/>
      <c r="CU54" s="379"/>
      <c r="CV54" s="379"/>
      <c r="CW54" s="379"/>
      <c r="CX54" s="379"/>
      <c r="CY54" s="379"/>
      <c r="CZ54" s="379"/>
      <c r="DA54" s="379"/>
      <c r="DB54" s="379"/>
      <c r="DC54" s="379"/>
      <c r="DD54" s="379"/>
      <c r="DE54" s="379"/>
      <c r="DF54" s="379"/>
      <c r="DG54" s="379"/>
      <c r="DH54" s="379"/>
      <c r="DI54" s="379"/>
      <c r="DJ54" s="379"/>
      <c r="DK54" s="379"/>
      <c r="DL54" s="379"/>
      <c r="DM54" s="379"/>
      <c r="DN54" s="379"/>
      <c r="DO54" s="379"/>
      <c r="DP54" s="379"/>
      <c r="DQ54" s="379"/>
      <c r="DR54" s="379"/>
      <c r="DS54" s="379"/>
    </row>
    <row r="55" spans="1:123" x14ac:dyDescent="0.25">
      <c r="A55" s="373" t="s">
        <v>334</v>
      </c>
      <c r="B55" s="373"/>
      <c r="C55" s="373"/>
      <c r="D55" s="373"/>
      <c r="E55" s="373"/>
      <c r="F55" s="373"/>
      <c r="G55" s="373"/>
      <c r="H55" s="373"/>
      <c r="I55" s="383" t="s">
        <v>335</v>
      </c>
      <c r="J55" s="383"/>
      <c r="K55" s="383"/>
      <c r="L55" s="383"/>
      <c r="M55" s="383"/>
      <c r="N55" s="383"/>
      <c r="O55" s="383"/>
      <c r="P55" s="383"/>
      <c r="Q55" s="383"/>
      <c r="R55" s="383"/>
      <c r="S55" s="383"/>
      <c r="T55" s="383"/>
      <c r="U55" s="383"/>
      <c r="V55" s="383"/>
      <c r="W55" s="383"/>
      <c r="X55" s="383"/>
      <c r="Y55" s="383"/>
      <c r="Z55" s="383"/>
      <c r="AA55" s="383"/>
      <c r="AB55" s="383"/>
      <c r="AC55" s="383"/>
      <c r="AD55" s="383"/>
      <c r="AE55" s="383"/>
      <c r="AF55" s="383"/>
      <c r="AG55" s="383"/>
      <c r="AH55" s="383"/>
      <c r="AI55" s="383"/>
      <c r="AJ55" s="383"/>
      <c r="AK55" s="383"/>
      <c r="AL55" s="383"/>
      <c r="AM55" s="383"/>
      <c r="AN55" s="383"/>
      <c r="AO55" s="383"/>
      <c r="AP55" s="373" t="s">
        <v>297</v>
      </c>
      <c r="AQ55" s="373"/>
      <c r="AR55" s="373"/>
      <c r="AS55" s="373"/>
      <c r="AT55" s="373"/>
      <c r="AU55" s="373"/>
      <c r="AV55" s="373"/>
      <c r="AW55" s="373"/>
      <c r="AX55" s="373"/>
      <c r="AY55" s="373"/>
      <c r="AZ55" s="373"/>
      <c r="BA55" s="373"/>
      <c r="BB55" s="373"/>
      <c r="BC55" s="373"/>
      <c r="BD55" s="373"/>
      <c r="BE55" s="373"/>
      <c r="BF55" s="379"/>
      <c r="BG55" s="379"/>
      <c r="BH55" s="379"/>
      <c r="BI55" s="379"/>
      <c r="BJ55" s="379"/>
      <c r="BK55" s="379"/>
      <c r="BL55" s="379"/>
      <c r="BM55" s="379"/>
      <c r="BN55" s="379"/>
      <c r="BO55" s="379"/>
      <c r="BP55" s="379"/>
      <c r="BQ55" s="379"/>
      <c r="BR55" s="379"/>
      <c r="BS55" s="379"/>
      <c r="BT55" s="379"/>
      <c r="BU55" s="379"/>
      <c r="BV55" s="379"/>
      <c r="BW55" s="379"/>
      <c r="BX55" s="379"/>
      <c r="BY55" s="379"/>
      <c r="BZ55" s="379"/>
      <c r="CA55" s="379"/>
      <c r="CB55" s="379"/>
      <c r="CC55" s="379"/>
      <c r="CD55" s="379"/>
      <c r="CE55" s="379"/>
      <c r="CF55" s="379"/>
      <c r="CG55" s="379"/>
      <c r="CH55" s="379"/>
      <c r="CI55" s="379"/>
      <c r="CJ55" s="379"/>
      <c r="CK55" s="379"/>
      <c r="CL55" s="379"/>
      <c r="CM55" s="379"/>
      <c r="CN55" s="379"/>
      <c r="CO55" s="379"/>
      <c r="CP55" s="379"/>
      <c r="CQ55" s="379"/>
      <c r="CR55" s="379"/>
      <c r="CS55" s="379"/>
      <c r="CT55" s="379"/>
      <c r="CU55" s="379"/>
      <c r="CV55" s="379"/>
      <c r="CW55" s="379"/>
      <c r="CX55" s="379"/>
      <c r="CY55" s="379"/>
      <c r="CZ55" s="379"/>
      <c r="DA55" s="379"/>
      <c r="DB55" s="379"/>
      <c r="DC55" s="379"/>
      <c r="DD55" s="379"/>
      <c r="DE55" s="379"/>
      <c r="DF55" s="379"/>
      <c r="DG55" s="379"/>
      <c r="DH55" s="379"/>
      <c r="DI55" s="379"/>
      <c r="DJ55" s="379"/>
      <c r="DK55" s="379"/>
      <c r="DL55" s="379"/>
      <c r="DM55" s="379"/>
      <c r="DN55" s="379"/>
      <c r="DO55" s="379"/>
      <c r="DP55" s="379"/>
      <c r="DQ55" s="379"/>
      <c r="DR55" s="379"/>
      <c r="DS55" s="379"/>
    </row>
    <row r="56" spans="1:123" x14ac:dyDescent="0.25">
      <c r="A56" s="373" t="s">
        <v>336</v>
      </c>
      <c r="B56" s="373"/>
      <c r="C56" s="373"/>
      <c r="D56" s="373"/>
      <c r="E56" s="373"/>
      <c r="F56" s="373"/>
      <c r="G56" s="373"/>
      <c r="H56" s="373"/>
      <c r="I56" s="383" t="s">
        <v>337</v>
      </c>
      <c r="J56" s="383"/>
      <c r="K56" s="383"/>
      <c r="L56" s="383"/>
      <c r="M56" s="383"/>
      <c r="N56" s="383"/>
      <c r="O56" s="383"/>
      <c r="P56" s="383"/>
      <c r="Q56" s="383"/>
      <c r="R56" s="383"/>
      <c r="S56" s="383"/>
      <c r="T56" s="383"/>
      <c r="U56" s="383"/>
      <c r="V56" s="383"/>
      <c r="W56" s="383"/>
      <c r="X56" s="383"/>
      <c r="Y56" s="383"/>
      <c r="Z56" s="383"/>
      <c r="AA56" s="383"/>
      <c r="AB56" s="383"/>
      <c r="AC56" s="383"/>
      <c r="AD56" s="383"/>
      <c r="AE56" s="383"/>
      <c r="AF56" s="383"/>
      <c r="AG56" s="383"/>
      <c r="AH56" s="383"/>
      <c r="AI56" s="383"/>
      <c r="AJ56" s="383"/>
      <c r="AK56" s="383"/>
      <c r="AL56" s="383"/>
      <c r="AM56" s="383"/>
      <c r="AN56" s="383"/>
      <c r="AO56" s="383"/>
      <c r="AP56" s="373" t="s">
        <v>297</v>
      </c>
      <c r="AQ56" s="373"/>
      <c r="AR56" s="373"/>
      <c r="AS56" s="373"/>
      <c r="AT56" s="373"/>
      <c r="AU56" s="373"/>
      <c r="AV56" s="373"/>
      <c r="AW56" s="373"/>
      <c r="AX56" s="373"/>
      <c r="AY56" s="373"/>
      <c r="AZ56" s="373"/>
      <c r="BA56" s="373"/>
      <c r="BB56" s="373"/>
      <c r="BC56" s="373"/>
      <c r="BD56" s="373"/>
      <c r="BE56" s="373"/>
      <c r="BF56" s="379"/>
      <c r="BG56" s="379"/>
      <c r="BH56" s="379"/>
      <c r="BI56" s="379"/>
      <c r="BJ56" s="379"/>
      <c r="BK56" s="379"/>
      <c r="BL56" s="379"/>
      <c r="BM56" s="379"/>
      <c r="BN56" s="379"/>
      <c r="BO56" s="379"/>
      <c r="BP56" s="379"/>
      <c r="BQ56" s="379"/>
      <c r="BR56" s="379"/>
      <c r="BS56" s="379"/>
      <c r="BT56" s="379"/>
      <c r="BU56" s="379"/>
      <c r="BV56" s="379"/>
      <c r="BW56" s="379"/>
      <c r="BX56" s="379"/>
      <c r="BY56" s="379"/>
      <c r="BZ56" s="379"/>
      <c r="CA56" s="379"/>
      <c r="CB56" s="379"/>
      <c r="CC56" s="379"/>
      <c r="CD56" s="379"/>
      <c r="CE56" s="379"/>
      <c r="CF56" s="379"/>
      <c r="CG56" s="379"/>
      <c r="CH56" s="379"/>
      <c r="CI56" s="379"/>
      <c r="CJ56" s="379"/>
      <c r="CK56" s="379"/>
      <c r="CL56" s="379"/>
      <c r="CM56" s="379"/>
      <c r="CN56" s="379"/>
      <c r="CO56" s="379"/>
      <c r="CP56" s="379"/>
      <c r="CQ56" s="379"/>
      <c r="CR56" s="379"/>
      <c r="CS56" s="379"/>
      <c r="CT56" s="379"/>
      <c r="CU56" s="379"/>
      <c r="CV56" s="379"/>
      <c r="CW56" s="379"/>
      <c r="CX56" s="379"/>
      <c r="CY56" s="379"/>
      <c r="CZ56" s="379"/>
      <c r="DA56" s="379"/>
      <c r="DB56" s="379"/>
      <c r="DC56" s="379"/>
      <c r="DD56" s="379"/>
      <c r="DE56" s="379"/>
      <c r="DF56" s="379"/>
      <c r="DG56" s="379"/>
      <c r="DH56" s="379"/>
      <c r="DI56" s="379"/>
      <c r="DJ56" s="379"/>
      <c r="DK56" s="379"/>
      <c r="DL56" s="379"/>
      <c r="DM56" s="379"/>
      <c r="DN56" s="379"/>
      <c r="DO56" s="379"/>
      <c r="DP56" s="379"/>
      <c r="DQ56" s="379"/>
      <c r="DR56" s="379"/>
      <c r="DS56" s="379"/>
    </row>
    <row r="57" spans="1:123" x14ac:dyDescent="0.25">
      <c r="A57" s="373"/>
      <c r="B57" s="373"/>
      <c r="C57" s="373"/>
      <c r="D57" s="373"/>
      <c r="E57" s="373"/>
      <c r="F57" s="373"/>
      <c r="G57" s="373"/>
      <c r="H57" s="373"/>
      <c r="I57" s="383" t="s">
        <v>291</v>
      </c>
      <c r="J57" s="383"/>
      <c r="K57" s="383"/>
      <c r="L57" s="383"/>
      <c r="M57" s="383"/>
      <c r="N57" s="383"/>
      <c r="O57" s="383"/>
      <c r="P57" s="383"/>
      <c r="Q57" s="383"/>
      <c r="R57" s="383"/>
      <c r="S57" s="383"/>
      <c r="T57" s="383"/>
      <c r="U57" s="383"/>
      <c r="V57" s="383"/>
      <c r="W57" s="383"/>
      <c r="X57" s="383"/>
      <c r="Y57" s="383"/>
      <c r="Z57" s="383"/>
      <c r="AA57" s="383"/>
      <c r="AB57" s="383"/>
      <c r="AC57" s="383"/>
      <c r="AD57" s="383"/>
      <c r="AE57" s="383"/>
      <c r="AF57" s="383"/>
      <c r="AG57" s="383"/>
      <c r="AH57" s="383"/>
      <c r="AI57" s="383"/>
      <c r="AJ57" s="383"/>
      <c r="AK57" s="383"/>
      <c r="AL57" s="383"/>
      <c r="AM57" s="383"/>
      <c r="AN57" s="383"/>
      <c r="AO57" s="383"/>
      <c r="AP57" s="373"/>
      <c r="AQ57" s="373"/>
      <c r="AR57" s="373"/>
      <c r="AS57" s="373"/>
      <c r="AT57" s="373"/>
      <c r="AU57" s="373"/>
      <c r="AV57" s="373"/>
      <c r="AW57" s="373"/>
      <c r="AX57" s="373"/>
      <c r="AY57" s="373"/>
      <c r="AZ57" s="373"/>
      <c r="BA57" s="373"/>
      <c r="BB57" s="373"/>
      <c r="BC57" s="373"/>
      <c r="BD57" s="373"/>
      <c r="BE57" s="373"/>
      <c r="BF57" s="379"/>
      <c r="BG57" s="379"/>
      <c r="BH57" s="379"/>
      <c r="BI57" s="379"/>
      <c r="BJ57" s="379"/>
      <c r="BK57" s="379"/>
      <c r="BL57" s="379"/>
      <c r="BM57" s="379"/>
      <c r="BN57" s="379"/>
      <c r="BO57" s="379"/>
      <c r="BP57" s="379"/>
      <c r="BQ57" s="379"/>
      <c r="BR57" s="379"/>
      <c r="BS57" s="379"/>
      <c r="BT57" s="379"/>
      <c r="BU57" s="379"/>
      <c r="BV57" s="379"/>
      <c r="BW57" s="379"/>
      <c r="BX57" s="379"/>
      <c r="BY57" s="379"/>
      <c r="BZ57" s="379"/>
      <c r="CA57" s="379"/>
      <c r="CB57" s="379"/>
      <c r="CC57" s="379"/>
      <c r="CD57" s="379"/>
      <c r="CE57" s="379"/>
      <c r="CF57" s="379"/>
      <c r="CG57" s="379"/>
      <c r="CH57" s="379"/>
      <c r="CI57" s="379"/>
      <c r="CJ57" s="379"/>
      <c r="CK57" s="379"/>
      <c r="CL57" s="379"/>
      <c r="CM57" s="379"/>
      <c r="CN57" s="379"/>
      <c r="CO57" s="379"/>
      <c r="CP57" s="379"/>
      <c r="CQ57" s="379"/>
      <c r="CR57" s="379"/>
      <c r="CS57" s="379"/>
      <c r="CT57" s="379"/>
      <c r="CU57" s="379"/>
      <c r="CV57" s="379"/>
      <c r="CW57" s="379"/>
      <c r="CX57" s="379"/>
      <c r="CY57" s="379"/>
      <c r="CZ57" s="379"/>
      <c r="DA57" s="379"/>
      <c r="DB57" s="379"/>
      <c r="DC57" s="379"/>
      <c r="DD57" s="379"/>
      <c r="DE57" s="379"/>
      <c r="DF57" s="379"/>
      <c r="DG57" s="379"/>
      <c r="DH57" s="379"/>
      <c r="DI57" s="379"/>
      <c r="DJ57" s="379"/>
      <c r="DK57" s="379"/>
      <c r="DL57" s="379"/>
      <c r="DM57" s="379"/>
      <c r="DN57" s="379"/>
      <c r="DO57" s="379"/>
      <c r="DP57" s="379"/>
      <c r="DQ57" s="379"/>
      <c r="DR57" s="379"/>
      <c r="DS57" s="379"/>
    </row>
    <row r="58" spans="1:123" x14ac:dyDescent="0.25">
      <c r="A58" s="373" t="s">
        <v>338</v>
      </c>
      <c r="B58" s="373"/>
      <c r="C58" s="373"/>
      <c r="D58" s="373"/>
      <c r="E58" s="373"/>
      <c r="F58" s="373"/>
      <c r="G58" s="373"/>
      <c r="H58" s="373"/>
      <c r="I58" s="383" t="s">
        <v>339</v>
      </c>
      <c r="J58" s="383"/>
      <c r="K58" s="383"/>
      <c r="L58" s="383"/>
      <c r="M58" s="383"/>
      <c r="N58" s="383"/>
      <c r="O58" s="383"/>
      <c r="P58" s="383"/>
      <c r="Q58" s="383"/>
      <c r="R58" s="383"/>
      <c r="S58" s="383"/>
      <c r="T58" s="383"/>
      <c r="U58" s="383"/>
      <c r="V58" s="383"/>
      <c r="W58" s="383"/>
      <c r="X58" s="383"/>
      <c r="Y58" s="383"/>
      <c r="Z58" s="383"/>
      <c r="AA58" s="383"/>
      <c r="AB58" s="383"/>
      <c r="AC58" s="383"/>
      <c r="AD58" s="383"/>
      <c r="AE58" s="383"/>
      <c r="AF58" s="383"/>
      <c r="AG58" s="383"/>
      <c r="AH58" s="383"/>
      <c r="AI58" s="383"/>
      <c r="AJ58" s="383"/>
      <c r="AK58" s="383"/>
      <c r="AL58" s="383"/>
      <c r="AM58" s="383"/>
      <c r="AN58" s="383"/>
      <c r="AO58" s="383"/>
      <c r="AP58" s="373"/>
      <c r="AQ58" s="373"/>
      <c r="AR58" s="373"/>
      <c r="AS58" s="373"/>
      <c r="AT58" s="373"/>
      <c r="AU58" s="373"/>
      <c r="AV58" s="373"/>
      <c r="AW58" s="373"/>
      <c r="AX58" s="373"/>
      <c r="AY58" s="373"/>
      <c r="AZ58" s="373"/>
      <c r="BA58" s="373"/>
      <c r="BB58" s="373"/>
      <c r="BC58" s="373"/>
      <c r="BD58" s="373"/>
      <c r="BE58" s="373"/>
      <c r="BF58" s="379"/>
      <c r="BG58" s="379"/>
      <c r="BH58" s="379"/>
      <c r="BI58" s="379"/>
      <c r="BJ58" s="379"/>
      <c r="BK58" s="379"/>
      <c r="BL58" s="379"/>
      <c r="BM58" s="379"/>
      <c r="BN58" s="379"/>
      <c r="BO58" s="379"/>
      <c r="BP58" s="379"/>
      <c r="BQ58" s="379"/>
      <c r="BR58" s="379"/>
      <c r="BS58" s="379"/>
      <c r="BT58" s="379"/>
      <c r="BU58" s="379"/>
      <c r="BV58" s="379"/>
      <c r="BW58" s="379"/>
      <c r="BX58" s="379"/>
      <c r="BY58" s="379"/>
      <c r="BZ58" s="379"/>
      <c r="CA58" s="379"/>
      <c r="CB58" s="379"/>
      <c r="CC58" s="379"/>
      <c r="CD58" s="379"/>
      <c r="CE58" s="379"/>
      <c r="CF58" s="379"/>
      <c r="CG58" s="379"/>
      <c r="CH58" s="379"/>
      <c r="CI58" s="379"/>
      <c r="CJ58" s="379"/>
      <c r="CK58" s="379"/>
      <c r="CL58" s="379"/>
      <c r="CM58" s="379"/>
      <c r="CN58" s="379"/>
      <c r="CO58" s="379"/>
      <c r="CP58" s="379"/>
      <c r="CQ58" s="379"/>
      <c r="CR58" s="379"/>
      <c r="CS58" s="379"/>
      <c r="CT58" s="379"/>
      <c r="CU58" s="379"/>
      <c r="CV58" s="379"/>
      <c r="CW58" s="379"/>
      <c r="CX58" s="379"/>
      <c r="CY58" s="379"/>
      <c r="CZ58" s="379"/>
      <c r="DA58" s="379"/>
      <c r="DB58" s="379"/>
      <c r="DC58" s="379"/>
      <c r="DD58" s="379"/>
      <c r="DE58" s="379"/>
      <c r="DF58" s="379"/>
      <c r="DG58" s="379"/>
      <c r="DH58" s="379"/>
      <c r="DI58" s="379"/>
      <c r="DJ58" s="379"/>
      <c r="DK58" s="379"/>
      <c r="DL58" s="379"/>
      <c r="DM58" s="379"/>
      <c r="DN58" s="379"/>
      <c r="DO58" s="379"/>
      <c r="DP58" s="379"/>
      <c r="DQ58" s="379"/>
      <c r="DR58" s="379"/>
      <c r="DS58" s="379"/>
    </row>
    <row r="59" spans="1:123" x14ac:dyDescent="0.25">
      <c r="A59" s="373"/>
      <c r="B59" s="373"/>
      <c r="C59" s="373"/>
      <c r="D59" s="373"/>
      <c r="E59" s="373"/>
      <c r="F59" s="373"/>
      <c r="G59" s="373"/>
      <c r="H59" s="373"/>
      <c r="I59" s="383" t="s">
        <v>340</v>
      </c>
      <c r="J59" s="383"/>
      <c r="K59" s="383"/>
      <c r="L59" s="383"/>
      <c r="M59" s="383"/>
      <c r="N59" s="383"/>
      <c r="O59" s="383"/>
      <c r="P59" s="383"/>
      <c r="Q59" s="383"/>
      <c r="R59" s="383"/>
      <c r="S59" s="383"/>
      <c r="T59" s="383"/>
      <c r="U59" s="383"/>
      <c r="V59" s="383"/>
      <c r="W59" s="383"/>
      <c r="X59" s="383"/>
      <c r="Y59" s="383"/>
      <c r="Z59" s="383"/>
      <c r="AA59" s="383"/>
      <c r="AB59" s="383"/>
      <c r="AC59" s="383"/>
      <c r="AD59" s="383"/>
      <c r="AE59" s="383"/>
      <c r="AF59" s="383"/>
      <c r="AG59" s="383"/>
      <c r="AH59" s="383"/>
      <c r="AI59" s="383"/>
      <c r="AJ59" s="383"/>
      <c r="AK59" s="383"/>
      <c r="AL59" s="383"/>
      <c r="AM59" s="383"/>
      <c r="AN59" s="383"/>
      <c r="AO59" s="383"/>
      <c r="AP59" s="373"/>
      <c r="AQ59" s="373"/>
      <c r="AR59" s="373"/>
      <c r="AS59" s="373"/>
      <c r="AT59" s="373"/>
      <c r="AU59" s="373"/>
      <c r="AV59" s="373"/>
      <c r="AW59" s="373"/>
      <c r="AX59" s="373"/>
      <c r="AY59" s="373"/>
      <c r="AZ59" s="373"/>
      <c r="BA59" s="373"/>
      <c r="BB59" s="373"/>
      <c r="BC59" s="373"/>
      <c r="BD59" s="373"/>
      <c r="BE59" s="373"/>
      <c r="BF59" s="379"/>
      <c r="BG59" s="379"/>
      <c r="BH59" s="379"/>
      <c r="BI59" s="379"/>
      <c r="BJ59" s="379"/>
      <c r="BK59" s="379"/>
      <c r="BL59" s="379"/>
      <c r="BM59" s="379"/>
      <c r="BN59" s="379"/>
      <c r="BO59" s="379"/>
      <c r="BP59" s="379"/>
      <c r="BQ59" s="379"/>
      <c r="BR59" s="379"/>
      <c r="BS59" s="379"/>
      <c r="BT59" s="379"/>
      <c r="BU59" s="379"/>
      <c r="BV59" s="379"/>
      <c r="BW59" s="379"/>
      <c r="BX59" s="379"/>
      <c r="BY59" s="379"/>
      <c r="BZ59" s="379"/>
      <c r="CA59" s="379"/>
      <c r="CB59" s="379"/>
      <c r="CC59" s="379"/>
      <c r="CD59" s="379"/>
      <c r="CE59" s="379"/>
      <c r="CF59" s="379"/>
      <c r="CG59" s="379"/>
      <c r="CH59" s="379"/>
      <c r="CI59" s="379"/>
      <c r="CJ59" s="379"/>
      <c r="CK59" s="379"/>
      <c r="CL59" s="379"/>
      <c r="CM59" s="379"/>
      <c r="CN59" s="379"/>
      <c r="CO59" s="379"/>
      <c r="CP59" s="379"/>
      <c r="CQ59" s="379"/>
      <c r="CR59" s="379"/>
      <c r="CS59" s="379"/>
      <c r="CT59" s="379"/>
      <c r="CU59" s="379"/>
      <c r="CV59" s="379"/>
      <c r="CW59" s="379"/>
      <c r="CX59" s="379"/>
      <c r="CY59" s="379"/>
      <c r="CZ59" s="379"/>
      <c r="DA59" s="379"/>
      <c r="DB59" s="379"/>
      <c r="DC59" s="379"/>
      <c r="DD59" s="379"/>
      <c r="DE59" s="379"/>
      <c r="DF59" s="379"/>
      <c r="DG59" s="379"/>
      <c r="DH59" s="379"/>
      <c r="DI59" s="379"/>
      <c r="DJ59" s="379"/>
      <c r="DK59" s="379"/>
      <c r="DL59" s="379"/>
      <c r="DM59" s="379"/>
      <c r="DN59" s="379"/>
      <c r="DO59" s="379"/>
      <c r="DP59" s="379"/>
      <c r="DQ59" s="379"/>
      <c r="DR59" s="379"/>
      <c r="DS59" s="379"/>
    </row>
    <row r="60" spans="1:123" x14ac:dyDescent="0.25">
      <c r="A60" s="373" t="s">
        <v>341</v>
      </c>
      <c r="B60" s="373"/>
      <c r="C60" s="373"/>
      <c r="D60" s="373"/>
      <c r="E60" s="373"/>
      <c r="F60" s="373"/>
      <c r="G60" s="373"/>
      <c r="H60" s="373"/>
      <c r="I60" s="383" t="s">
        <v>327</v>
      </c>
      <c r="J60" s="383"/>
      <c r="K60" s="383"/>
      <c r="L60" s="383"/>
      <c r="M60" s="383"/>
      <c r="N60" s="383"/>
      <c r="O60" s="383"/>
      <c r="P60" s="383"/>
      <c r="Q60" s="383"/>
      <c r="R60" s="383"/>
      <c r="S60" s="383"/>
      <c r="T60" s="383"/>
      <c r="U60" s="383"/>
      <c r="V60" s="383"/>
      <c r="W60" s="383"/>
      <c r="X60" s="383"/>
      <c r="Y60" s="383"/>
      <c r="Z60" s="383"/>
      <c r="AA60" s="383"/>
      <c r="AB60" s="383"/>
      <c r="AC60" s="383"/>
      <c r="AD60" s="383"/>
      <c r="AE60" s="383"/>
      <c r="AF60" s="383"/>
      <c r="AG60" s="383"/>
      <c r="AH60" s="383"/>
      <c r="AI60" s="383"/>
      <c r="AJ60" s="383"/>
      <c r="AK60" s="383"/>
      <c r="AL60" s="383"/>
      <c r="AM60" s="383"/>
      <c r="AN60" s="383"/>
      <c r="AO60" s="383"/>
      <c r="AP60" s="373" t="s">
        <v>297</v>
      </c>
      <c r="AQ60" s="373"/>
      <c r="AR60" s="373"/>
      <c r="AS60" s="373"/>
      <c r="AT60" s="373"/>
      <c r="AU60" s="373"/>
      <c r="AV60" s="373"/>
      <c r="AW60" s="373"/>
      <c r="AX60" s="373"/>
      <c r="AY60" s="373"/>
      <c r="AZ60" s="373"/>
      <c r="BA60" s="373"/>
      <c r="BB60" s="373"/>
      <c r="BC60" s="373"/>
      <c r="BD60" s="373"/>
      <c r="BE60" s="373"/>
      <c r="BF60" s="379"/>
      <c r="BG60" s="379"/>
      <c r="BH60" s="379"/>
      <c r="BI60" s="379"/>
      <c r="BJ60" s="379"/>
      <c r="BK60" s="379"/>
      <c r="BL60" s="379"/>
      <c r="BM60" s="379"/>
      <c r="BN60" s="379"/>
      <c r="BO60" s="379"/>
      <c r="BP60" s="379"/>
      <c r="BQ60" s="379"/>
      <c r="BR60" s="379"/>
      <c r="BS60" s="379"/>
      <c r="BT60" s="379"/>
      <c r="BU60" s="379"/>
      <c r="BV60" s="379"/>
      <c r="BW60" s="379"/>
      <c r="BX60" s="379"/>
      <c r="BY60" s="379"/>
      <c r="BZ60" s="379"/>
      <c r="CA60" s="379"/>
      <c r="CB60" s="379"/>
      <c r="CC60" s="379"/>
      <c r="CD60" s="379"/>
      <c r="CE60" s="379"/>
      <c r="CF60" s="379"/>
      <c r="CG60" s="379"/>
      <c r="CH60" s="379"/>
      <c r="CI60" s="379"/>
      <c r="CJ60" s="379"/>
      <c r="CK60" s="379"/>
      <c r="CL60" s="379"/>
      <c r="CM60" s="379"/>
      <c r="CN60" s="379"/>
      <c r="CO60" s="379"/>
      <c r="CP60" s="379"/>
      <c r="CQ60" s="379"/>
      <c r="CR60" s="379"/>
      <c r="CS60" s="379"/>
      <c r="CT60" s="379"/>
      <c r="CU60" s="379"/>
      <c r="CV60" s="379"/>
      <c r="CW60" s="379"/>
      <c r="CX60" s="379"/>
      <c r="CY60" s="379"/>
      <c r="CZ60" s="379"/>
      <c r="DA60" s="379"/>
      <c r="DB60" s="379"/>
      <c r="DC60" s="379"/>
      <c r="DD60" s="379"/>
      <c r="DE60" s="379"/>
      <c r="DF60" s="379"/>
      <c r="DG60" s="379"/>
      <c r="DH60" s="379"/>
      <c r="DI60" s="379"/>
      <c r="DJ60" s="379"/>
      <c r="DK60" s="379"/>
      <c r="DL60" s="379"/>
      <c r="DM60" s="379"/>
      <c r="DN60" s="379"/>
      <c r="DO60" s="379"/>
      <c r="DP60" s="379"/>
      <c r="DQ60" s="379"/>
      <c r="DR60" s="379"/>
      <c r="DS60" s="379"/>
    </row>
    <row r="61" spans="1:123" x14ac:dyDescent="0.25">
      <c r="A61" s="373" t="s">
        <v>342</v>
      </c>
      <c r="B61" s="373"/>
      <c r="C61" s="373"/>
      <c r="D61" s="373"/>
      <c r="E61" s="373"/>
      <c r="F61" s="373"/>
      <c r="G61" s="373"/>
      <c r="H61" s="373"/>
      <c r="I61" s="383" t="s">
        <v>329</v>
      </c>
      <c r="J61" s="383"/>
      <c r="K61" s="383"/>
      <c r="L61" s="383"/>
      <c r="M61" s="383"/>
      <c r="N61" s="383"/>
      <c r="O61" s="383"/>
      <c r="P61" s="383"/>
      <c r="Q61" s="383"/>
      <c r="R61" s="383"/>
      <c r="S61" s="383"/>
      <c r="T61" s="383"/>
      <c r="U61" s="383"/>
      <c r="V61" s="383"/>
      <c r="W61" s="383"/>
      <c r="X61" s="383"/>
      <c r="Y61" s="383"/>
      <c r="Z61" s="383"/>
      <c r="AA61" s="383"/>
      <c r="AB61" s="383"/>
      <c r="AC61" s="383"/>
      <c r="AD61" s="383"/>
      <c r="AE61" s="383"/>
      <c r="AF61" s="383"/>
      <c r="AG61" s="383"/>
      <c r="AH61" s="383"/>
      <c r="AI61" s="383"/>
      <c r="AJ61" s="383"/>
      <c r="AK61" s="383"/>
      <c r="AL61" s="383"/>
      <c r="AM61" s="383"/>
      <c r="AN61" s="383"/>
      <c r="AO61" s="383"/>
      <c r="AP61" s="373" t="s">
        <v>297</v>
      </c>
      <c r="AQ61" s="373"/>
      <c r="AR61" s="373"/>
      <c r="AS61" s="373"/>
      <c r="AT61" s="373"/>
      <c r="AU61" s="373"/>
      <c r="AV61" s="373"/>
      <c r="AW61" s="373"/>
      <c r="AX61" s="373"/>
      <c r="AY61" s="373"/>
      <c r="AZ61" s="373"/>
      <c r="BA61" s="373"/>
      <c r="BB61" s="373"/>
      <c r="BC61" s="373"/>
      <c r="BD61" s="373"/>
      <c r="BE61" s="373"/>
      <c r="BF61" s="379"/>
      <c r="BG61" s="379"/>
      <c r="BH61" s="379"/>
      <c r="BI61" s="379"/>
      <c r="BJ61" s="379"/>
      <c r="BK61" s="379"/>
      <c r="BL61" s="379"/>
      <c r="BM61" s="379"/>
      <c r="BN61" s="379"/>
      <c r="BO61" s="379"/>
      <c r="BP61" s="379"/>
      <c r="BQ61" s="379"/>
      <c r="BR61" s="379"/>
      <c r="BS61" s="379"/>
      <c r="BT61" s="379"/>
      <c r="BU61" s="379"/>
      <c r="BV61" s="379"/>
      <c r="BW61" s="379"/>
      <c r="BX61" s="379"/>
      <c r="BY61" s="379"/>
      <c r="BZ61" s="379"/>
      <c r="CA61" s="379"/>
      <c r="CB61" s="379"/>
      <c r="CC61" s="379"/>
      <c r="CD61" s="379"/>
      <c r="CE61" s="379"/>
      <c r="CF61" s="379"/>
      <c r="CG61" s="379"/>
      <c r="CH61" s="379"/>
      <c r="CI61" s="379"/>
      <c r="CJ61" s="379"/>
      <c r="CK61" s="379"/>
      <c r="CL61" s="379"/>
      <c r="CM61" s="379"/>
      <c r="CN61" s="379"/>
      <c r="CO61" s="379"/>
      <c r="CP61" s="379"/>
      <c r="CQ61" s="379"/>
      <c r="CR61" s="379"/>
      <c r="CS61" s="379"/>
      <c r="CT61" s="379"/>
      <c r="CU61" s="379"/>
      <c r="CV61" s="379"/>
      <c r="CW61" s="379"/>
      <c r="CX61" s="379"/>
      <c r="CY61" s="379"/>
      <c r="CZ61" s="379"/>
      <c r="DA61" s="379"/>
      <c r="DB61" s="379"/>
      <c r="DC61" s="379"/>
      <c r="DD61" s="379"/>
      <c r="DE61" s="379"/>
      <c r="DF61" s="379"/>
      <c r="DG61" s="379"/>
      <c r="DH61" s="379"/>
      <c r="DI61" s="379"/>
      <c r="DJ61" s="379"/>
      <c r="DK61" s="379"/>
      <c r="DL61" s="379"/>
      <c r="DM61" s="379"/>
      <c r="DN61" s="379"/>
      <c r="DO61" s="379"/>
      <c r="DP61" s="379"/>
      <c r="DQ61" s="379"/>
      <c r="DR61" s="379"/>
      <c r="DS61" s="379"/>
    </row>
    <row r="62" spans="1:123" x14ac:dyDescent="0.25">
      <c r="A62" s="373" t="s">
        <v>343</v>
      </c>
      <c r="B62" s="373"/>
      <c r="C62" s="373"/>
      <c r="D62" s="373"/>
      <c r="E62" s="373"/>
      <c r="F62" s="373"/>
      <c r="G62" s="373"/>
      <c r="H62" s="373"/>
      <c r="I62" s="383" t="s">
        <v>331</v>
      </c>
      <c r="J62" s="383"/>
      <c r="K62" s="383"/>
      <c r="L62" s="383"/>
      <c r="M62" s="383"/>
      <c r="N62" s="383"/>
      <c r="O62" s="383"/>
      <c r="P62" s="383"/>
      <c r="Q62" s="383"/>
      <c r="R62" s="383"/>
      <c r="S62" s="383"/>
      <c r="T62" s="383"/>
      <c r="U62" s="383"/>
      <c r="V62" s="383"/>
      <c r="W62" s="383"/>
      <c r="X62" s="383"/>
      <c r="Y62" s="383"/>
      <c r="Z62" s="383"/>
      <c r="AA62" s="383"/>
      <c r="AB62" s="383"/>
      <c r="AC62" s="383"/>
      <c r="AD62" s="383"/>
      <c r="AE62" s="383"/>
      <c r="AF62" s="383"/>
      <c r="AG62" s="383"/>
      <c r="AH62" s="383"/>
      <c r="AI62" s="383"/>
      <c r="AJ62" s="383"/>
      <c r="AK62" s="383"/>
      <c r="AL62" s="383"/>
      <c r="AM62" s="383"/>
      <c r="AN62" s="383"/>
      <c r="AO62" s="383"/>
      <c r="AP62" s="373" t="s">
        <v>297</v>
      </c>
      <c r="AQ62" s="373"/>
      <c r="AR62" s="373"/>
      <c r="AS62" s="373"/>
      <c r="AT62" s="373"/>
      <c r="AU62" s="373"/>
      <c r="AV62" s="373"/>
      <c r="AW62" s="373"/>
      <c r="AX62" s="373"/>
      <c r="AY62" s="373"/>
      <c r="AZ62" s="373"/>
      <c r="BA62" s="373"/>
      <c r="BB62" s="373"/>
      <c r="BC62" s="373"/>
      <c r="BD62" s="373"/>
      <c r="BE62" s="373"/>
      <c r="BF62" s="379"/>
      <c r="BG62" s="379"/>
      <c r="BH62" s="379"/>
      <c r="BI62" s="379"/>
      <c r="BJ62" s="379"/>
      <c r="BK62" s="379"/>
      <c r="BL62" s="379"/>
      <c r="BM62" s="379"/>
      <c r="BN62" s="379"/>
      <c r="BO62" s="379"/>
      <c r="BP62" s="379"/>
      <c r="BQ62" s="379"/>
      <c r="BR62" s="379"/>
      <c r="BS62" s="379"/>
      <c r="BT62" s="379"/>
      <c r="BU62" s="379"/>
      <c r="BV62" s="379"/>
      <c r="BW62" s="379"/>
      <c r="BX62" s="379"/>
      <c r="BY62" s="379"/>
      <c r="BZ62" s="379"/>
      <c r="CA62" s="379"/>
      <c r="CB62" s="379"/>
      <c r="CC62" s="379"/>
      <c r="CD62" s="379"/>
      <c r="CE62" s="379"/>
      <c r="CF62" s="379"/>
      <c r="CG62" s="379"/>
      <c r="CH62" s="379"/>
      <c r="CI62" s="379"/>
      <c r="CJ62" s="379"/>
      <c r="CK62" s="379"/>
      <c r="CL62" s="379"/>
      <c r="CM62" s="379"/>
      <c r="CN62" s="379"/>
      <c r="CO62" s="379"/>
      <c r="CP62" s="379"/>
      <c r="CQ62" s="379"/>
      <c r="CR62" s="379"/>
      <c r="CS62" s="379"/>
      <c r="CT62" s="379"/>
      <c r="CU62" s="379"/>
      <c r="CV62" s="379"/>
      <c r="CW62" s="379"/>
      <c r="CX62" s="379"/>
      <c r="CY62" s="379"/>
      <c r="CZ62" s="379"/>
      <c r="DA62" s="379"/>
      <c r="DB62" s="379"/>
      <c r="DC62" s="379"/>
      <c r="DD62" s="379"/>
      <c r="DE62" s="379"/>
      <c r="DF62" s="379"/>
      <c r="DG62" s="379"/>
      <c r="DH62" s="379"/>
      <c r="DI62" s="379"/>
      <c r="DJ62" s="379"/>
      <c r="DK62" s="379"/>
      <c r="DL62" s="379"/>
      <c r="DM62" s="379"/>
      <c r="DN62" s="379"/>
      <c r="DO62" s="379"/>
      <c r="DP62" s="379"/>
      <c r="DQ62" s="379"/>
      <c r="DR62" s="379"/>
      <c r="DS62" s="379"/>
    </row>
    <row r="63" spans="1:123" x14ac:dyDescent="0.25">
      <c r="A63" s="373"/>
      <c r="B63" s="373"/>
      <c r="C63" s="373"/>
      <c r="D63" s="373"/>
      <c r="E63" s="373"/>
      <c r="F63" s="373"/>
      <c r="G63" s="373"/>
      <c r="H63" s="373"/>
      <c r="I63" s="383" t="s">
        <v>304</v>
      </c>
      <c r="J63" s="383"/>
      <c r="K63" s="383"/>
      <c r="L63" s="383"/>
      <c r="M63" s="383"/>
      <c r="N63" s="383"/>
      <c r="O63" s="383"/>
      <c r="P63" s="383"/>
      <c r="Q63" s="383"/>
      <c r="R63" s="383"/>
      <c r="S63" s="383"/>
      <c r="T63" s="383"/>
      <c r="U63" s="383"/>
      <c r="V63" s="383"/>
      <c r="W63" s="383"/>
      <c r="X63" s="383"/>
      <c r="Y63" s="383"/>
      <c r="Z63" s="383"/>
      <c r="AA63" s="383"/>
      <c r="AB63" s="383"/>
      <c r="AC63" s="383"/>
      <c r="AD63" s="383"/>
      <c r="AE63" s="383"/>
      <c r="AF63" s="383"/>
      <c r="AG63" s="383"/>
      <c r="AH63" s="383"/>
      <c r="AI63" s="383"/>
      <c r="AJ63" s="383"/>
      <c r="AK63" s="383"/>
      <c r="AL63" s="383"/>
      <c r="AM63" s="383"/>
      <c r="AN63" s="383"/>
      <c r="AO63" s="383"/>
      <c r="AP63" s="373"/>
      <c r="AQ63" s="373"/>
      <c r="AR63" s="373"/>
      <c r="AS63" s="373"/>
      <c r="AT63" s="373"/>
      <c r="AU63" s="373"/>
      <c r="AV63" s="373"/>
      <c r="AW63" s="373"/>
      <c r="AX63" s="373"/>
      <c r="AY63" s="373"/>
      <c r="AZ63" s="373"/>
      <c r="BA63" s="373"/>
      <c r="BB63" s="373"/>
      <c r="BC63" s="373"/>
      <c r="BD63" s="373"/>
      <c r="BE63" s="373"/>
      <c r="BF63" s="379"/>
      <c r="BG63" s="379"/>
      <c r="BH63" s="379"/>
      <c r="BI63" s="379"/>
      <c r="BJ63" s="379"/>
      <c r="BK63" s="379"/>
      <c r="BL63" s="379"/>
      <c r="BM63" s="379"/>
      <c r="BN63" s="379"/>
      <c r="BO63" s="379"/>
      <c r="BP63" s="379"/>
      <c r="BQ63" s="379"/>
      <c r="BR63" s="379"/>
      <c r="BS63" s="379"/>
      <c r="BT63" s="379"/>
      <c r="BU63" s="379"/>
      <c r="BV63" s="379"/>
      <c r="BW63" s="379"/>
      <c r="BX63" s="379"/>
      <c r="BY63" s="379"/>
      <c r="BZ63" s="379"/>
      <c r="CA63" s="379"/>
      <c r="CB63" s="379"/>
      <c r="CC63" s="379"/>
      <c r="CD63" s="379"/>
      <c r="CE63" s="379"/>
      <c r="CF63" s="379"/>
      <c r="CG63" s="379"/>
      <c r="CH63" s="379"/>
      <c r="CI63" s="379"/>
      <c r="CJ63" s="379"/>
      <c r="CK63" s="379"/>
      <c r="CL63" s="379"/>
      <c r="CM63" s="379"/>
      <c r="CN63" s="379"/>
      <c r="CO63" s="379"/>
      <c r="CP63" s="379"/>
      <c r="CQ63" s="379"/>
      <c r="CR63" s="379"/>
      <c r="CS63" s="379"/>
      <c r="CT63" s="379"/>
      <c r="CU63" s="379"/>
      <c r="CV63" s="379"/>
      <c r="CW63" s="379"/>
      <c r="CX63" s="379"/>
      <c r="CY63" s="379"/>
      <c r="CZ63" s="379"/>
      <c r="DA63" s="379"/>
      <c r="DB63" s="379"/>
      <c r="DC63" s="379"/>
      <c r="DD63" s="379"/>
      <c r="DE63" s="379"/>
      <c r="DF63" s="379"/>
      <c r="DG63" s="379"/>
      <c r="DH63" s="379"/>
      <c r="DI63" s="379"/>
      <c r="DJ63" s="379"/>
      <c r="DK63" s="379"/>
      <c r="DL63" s="379"/>
      <c r="DM63" s="379"/>
      <c r="DN63" s="379"/>
      <c r="DO63" s="379"/>
      <c r="DP63" s="379"/>
      <c r="DQ63" s="379"/>
      <c r="DR63" s="379"/>
      <c r="DS63" s="379"/>
    </row>
    <row r="64" spans="1:123" x14ac:dyDescent="0.25">
      <c r="A64" s="373" t="s">
        <v>344</v>
      </c>
      <c r="B64" s="373"/>
      <c r="C64" s="373"/>
      <c r="D64" s="373"/>
      <c r="E64" s="373"/>
      <c r="F64" s="373"/>
      <c r="G64" s="373"/>
      <c r="H64" s="373"/>
      <c r="I64" s="383" t="s">
        <v>345</v>
      </c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383"/>
      <c r="AC64" s="383"/>
      <c r="AD64" s="383"/>
      <c r="AE64" s="383"/>
      <c r="AF64" s="383"/>
      <c r="AG64" s="383"/>
      <c r="AH64" s="383"/>
      <c r="AI64" s="383"/>
      <c r="AJ64" s="383"/>
      <c r="AK64" s="383"/>
      <c r="AL64" s="383"/>
      <c r="AM64" s="383"/>
      <c r="AN64" s="383"/>
      <c r="AO64" s="383"/>
      <c r="AP64" s="373"/>
      <c r="AQ64" s="373"/>
      <c r="AR64" s="373"/>
      <c r="AS64" s="373"/>
      <c r="AT64" s="373"/>
      <c r="AU64" s="373"/>
      <c r="AV64" s="373"/>
      <c r="AW64" s="373"/>
      <c r="AX64" s="373"/>
      <c r="AY64" s="373"/>
      <c r="AZ64" s="373"/>
      <c r="BA64" s="373"/>
      <c r="BB64" s="373"/>
      <c r="BC64" s="373"/>
      <c r="BD64" s="373"/>
      <c r="BE64" s="373"/>
      <c r="BF64" s="379"/>
      <c r="BG64" s="379"/>
      <c r="BH64" s="379"/>
      <c r="BI64" s="379"/>
      <c r="BJ64" s="379"/>
      <c r="BK64" s="379"/>
      <c r="BL64" s="379"/>
      <c r="BM64" s="379"/>
      <c r="BN64" s="379"/>
      <c r="BO64" s="379"/>
      <c r="BP64" s="379"/>
      <c r="BQ64" s="379"/>
      <c r="BR64" s="379"/>
      <c r="BS64" s="379"/>
      <c r="BT64" s="379"/>
      <c r="BU64" s="379"/>
      <c r="BV64" s="379"/>
      <c r="BW64" s="379"/>
      <c r="BX64" s="379"/>
      <c r="BY64" s="379"/>
      <c r="BZ64" s="379"/>
      <c r="CA64" s="379"/>
      <c r="CB64" s="379"/>
      <c r="CC64" s="379"/>
      <c r="CD64" s="379"/>
      <c r="CE64" s="379"/>
      <c r="CF64" s="379"/>
      <c r="CG64" s="379"/>
      <c r="CH64" s="379"/>
      <c r="CI64" s="379"/>
      <c r="CJ64" s="379"/>
      <c r="CK64" s="379"/>
      <c r="CL64" s="379"/>
      <c r="CM64" s="379"/>
      <c r="CN64" s="379"/>
      <c r="CO64" s="379"/>
      <c r="CP64" s="379"/>
      <c r="CQ64" s="379"/>
      <c r="CR64" s="379"/>
      <c r="CS64" s="379"/>
      <c r="CT64" s="379"/>
      <c r="CU64" s="379"/>
      <c r="CV64" s="379"/>
      <c r="CW64" s="379"/>
      <c r="CX64" s="379"/>
      <c r="CY64" s="379"/>
      <c r="CZ64" s="379"/>
      <c r="DA64" s="379"/>
      <c r="DB64" s="379"/>
      <c r="DC64" s="379"/>
      <c r="DD64" s="379"/>
      <c r="DE64" s="379"/>
      <c r="DF64" s="379"/>
      <c r="DG64" s="379"/>
      <c r="DH64" s="379"/>
      <c r="DI64" s="379"/>
      <c r="DJ64" s="379"/>
      <c r="DK64" s="379"/>
      <c r="DL64" s="379"/>
      <c r="DM64" s="379"/>
      <c r="DN64" s="379"/>
      <c r="DO64" s="379"/>
      <c r="DP64" s="379"/>
      <c r="DQ64" s="379"/>
      <c r="DR64" s="379"/>
      <c r="DS64" s="379"/>
    </row>
    <row r="65" spans="1:123" x14ac:dyDescent="0.25">
      <c r="A65" s="373"/>
      <c r="B65" s="373"/>
      <c r="C65" s="373"/>
      <c r="D65" s="373"/>
      <c r="E65" s="373"/>
      <c r="F65" s="373"/>
      <c r="G65" s="373"/>
      <c r="H65" s="373"/>
      <c r="I65" s="383" t="s">
        <v>346</v>
      </c>
      <c r="J65" s="383"/>
      <c r="K65" s="383"/>
      <c r="L65" s="383"/>
      <c r="M65" s="383"/>
      <c r="N65" s="383"/>
      <c r="O65" s="383"/>
      <c r="P65" s="383"/>
      <c r="Q65" s="383"/>
      <c r="R65" s="383"/>
      <c r="S65" s="383"/>
      <c r="T65" s="383"/>
      <c r="U65" s="383"/>
      <c r="V65" s="383"/>
      <c r="W65" s="383"/>
      <c r="X65" s="383"/>
      <c r="Y65" s="383"/>
      <c r="Z65" s="383"/>
      <c r="AA65" s="383"/>
      <c r="AB65" s="383"/>
      <c r="AC65" s="383"/>
      <c r="AD65" s="383"/>
      <c r="AE65" s="383"/>
      <c r="AF65" s="383"/>
      <c r="AG65" s="383"/>
      <c r="AH65" s="383"/>
      <c r="AI65" s="383"/>
      <c r="AJ65" s="383"/>
      <c r="AK65" s="383"/>
      <c r="AL65" s="383"/>
      <c r="AM65" s="383"/>
      <c r="AN65" s="383"/>
      <c r="AO65" s="383"/>
      <c r="AP65" s="373"/>
      <c r="AQ65" s="373"/>
      <c r="AR65" s="373"/>
      <c r="AS65" s="373"/>
      <c r="AT65" s="373"/>
      <c r="AU65" s="373"/>
      <c r="AV65" s="373"/>
      <c r="AW65" s="373"/>
      <c r="AX65" s="373"/>
      <c r="AY65" s="373"/>
      <c r="AZ65" s="373"/>
      <c r="BA65" s="373"/>
      <c r="BB65" s="373"/>
      <c r="BC65" s="373"/>
      <c r="BD65" s="373"/>
      <c r="BE65" s="373"/>
      <c r="BF65" s="379"/>
      <c r="BG65" s="379"/>
      <c r="BH65" s="379"/>
      <c r="BI65" s="379"/>
      <c r="BJ65" s="379"/>
      <c r="BK65" s="379"/>
      <c r="BL65" s="379"/>
      <c r="BM65" s="379"/>
      <c r="BN65" s="379"/>
      <c r="BO65" s="379"/>
      <c r="BP65" s="379"/>
      <c r="BQ65" s="379"/>
      <c r="BR65" s="379"/>
      <c r="BS65" s="379"/>
      <c r="BT65" s="379"/>
      <c r="BU65" s="379"/>
      <c r="BV65" s="379"/>
      <c r="BW65" s="379"/>
      <c r="BX65" s="379"/>
      <c r="BY65" s="379"/>
      <c r="BZ65" s="379"/>
      <c r="CA65" s="379"/>
      <c r="CB65" s="379"/>
      <c r="CC65" s="379"/>
      <c r="CD65" s="379"/>
      <c r="CE65" s="379"/>
      <c r="CF65" s="379"/>
      <c r="CG65" s="379"/>
      <c r="CH65" s="379"/>
      <c r="CI65" s="379"/>
      <c r="CJ65" s="379"/>
      <c r="CK65" s="379"/>
      <c r="CL65" s="379"/>
      <c r="CM65" s="379"/>
      <c r="CN65" s="379"/>
      <c r="CO65" s="379"/>
      <c r="CP65" s="379"/>
      <c r="CQ65" s="379"/>
      <c r="CR65" s="379"/>
      <c r="CS65" s="379"/>
      <c r="CT65" s="379"/>
      <c r="CU65" s="379"/>
      <c r="CV65" s="379"/>
      <c r="CW65" s="379"/>
      <c r="CX65" s="379"/>
      <c r="CY65" s="379"/>
      <c r="CZ65" s="379"/>
      <c r="DA65" s="379"/>
      <c r="DB65" s="379"/>
      <c r="DC65" s="379"/>
      <c r="DD65" s="379"/>
      <c r="DE65" s="379"/>
      <c r="DF65" s="379"/>
      <c r="DG65" s="379"/>
      <c r="DH65" s="379"/>
      <c r="DI65" s="379"/>
      <c r="DJ65" s="379"/>
      <c r="DK65" s="379"/>
      <c r="DL65" s="379"/>
      <c r="DM65" s="379"/>
      <c r="DN65" s="379"/>
      <c r="DO65" s="379"/>
      <c r="DP65" s="379"/>
      <c r="DQ65" s="379"/>
      <c r="DR65" s="379"/>
      <c r="DS65" s="379"/>
    </row>
    <row r="66" spans="1:123" x14ac:dyDescent="0.25">
      <c r="A66" s="373"/>
      <c r="B66" s="373"/>
      <c r="C66" s="373"/>
      <c r="D66" s="373"/>
      <c r="E66" s="373"/>
      <c r="F66" s="373"/>
      <c r="G66" s="373"/>
      <c r="H66" s="373"/>
      <c r="I66" s="383" t="s">
        <v>340</v>
      </c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383"/>
      <c r="AI66" s="383"/>
      <c r="AJ66" s="383"/>
      <c r="AK66" s="383"/>
      <c r="AL66" s="383"/>
      <c r="AM66" s="383"/>
      <c r="AN66" s="383"/>
      <c r="AO66" s="383"/>
      <c r="AP66" s="373"/>
      <c r="AQ66" s="373"/>
      <c r="AR66" s="373"/>
      <c r="AS66" s="373"/>
      <c r="AT66" s="373"/>
      <c r="AU66" s="373"/>
      <c r="AV66" s="373"/>
      <c r="AW66" s="373"/>
      <c r="AX66" s="373"/>
      <c r="AY66" s="373"/>
      <c r="AZ66" s="373"/>
      <c r="BA66" s="373"/>
      <c r="BB66" s="373"/>
      <c r="BC66" s="373"/>
      <c r="BD66" s="373"/>
      <c r="BE66" s="373"/>
      <c r="BF66" s="379"/>
      <c r="BG66" s="379"/>
      <c r="BH66" s="379"/>
      <c r="BI66" s="379"/>
      <c r="BJ66" s="379"/>
      <c r="BK66" s="379"/>
      <c r="BL66" s="379"/>
      <c r="BM66" s="379"/>
      <c r="BN66" s="379"/>
      <c r="BO66" s="379"/>
      <c r="BP66" s="379"/>
      <c r="BQ66" s="379"/>
      <c r="BR66" s="379"/>
      <c r="BS66" s="379"/>
      <c r="BT66" s="379"/>
      <c r="BU66" s="379"/>
      <c r="BV66" s="379"/>
      <c r="BW66" s="379"/>
      <c r="BX66" s="379"/>
      <c r="BY66" s="379"/>
      <c r="BZ66" s="379"/>
      <c r="CA66" s="379"/>
      <c r="CB66" s="379"/>
      <c r="CC66" s="379"/>
      <c r="CD66" s="379"/>
      <c r="CE66" s="379"/>
      <c r="CF66" s="379"/>
      <c r="CG66" s="379"/>
      <c r="CH66" s="379"/>
      <c r="CI66" s="379"/>
      <c r="CJ66" s="379"/>
      <c r="CK66" s="379"/>
      <c r="CL66" s="379"/>
      <c r="CM66" s="379"/>
      <c r="CN66" s="379"/>
      <c r="CO66" s="379"/>
      <c r="CP66" s="379"/>
      <c r="CQ66" s="379"/>
      <c r="CR66" s="379"/>
      <c r="CS66" s="379"/>
      <c r="CT66" s="379"/>
      <c r="CU66" s="379"/>
      <c r="CV66" s="379"/>
      <c r="CW66" s="379"/>
      <c r="CX66" s="379"/>
      <c r="CY66" s="379"/>
      <c r="CZ66" s="379"/>
      <c r="DA66" s="379"/>
      <c r="DB66" s="379"/>
      <c r="DC66" s="379"/>
      <c r="DD66" s="379"/>
      <c r="DE66" s="379"/>
      <c r="DF66" s="379"/>
      <c r="DG66" s="379"/>
      <c r="DH66" s="379"/>
      <c r="DI66" s="379"/>
      <c r="DJ66" s="379"/>
      <c r="DK66" s="379"/>
      <c r="DL66" s="379"/>
      <c r="DM66" s="379"/>
      <c r="DN66" s="379"/>
      <c r="DO66" s="379"/>
      <c r="DP66" s="379"/>
      <c r="DQ66" s="379"/>
      <c r="DR66" s="379"/>
      <c r="DS66" s="379"/>
    </row>
    <row r="67" spans="1:123" x14ac:dyDescent="0.25">
      <c r="A67" s="373" t="s">
        <v>347</v>
      </c>
      <c r="B67" s="373"/>
      <c r="C67" s="373"/>
      <c r="D67" s="373"/>
      <c r="E67" s="373"/>
      <c r="F67" s="373"/>
      <c r="G67" s="373"/>
      <c r="H67" s="373"/>
      <c r="I67" s="383" t="s">
        <v>327</v>
      </c>
      <c r="J67" s="383"/>
      <c r="K67" s="383"/>
      <c r="L67" s="383"/>
      <c r="M67" s="383"/>
      <c r="N67" s="383"/>
      <c r="O67" s="383"/>
      <c r="P67" s="383"/>
      <c r="Q67" s="383"/>
      <c r="R67" s="383"/>
      <c r="S67" s="383"/>
      <c r="T67" s="383"/>
      <c r="U67" s="383"/>
      <c r="V67" s="383"/>
      <c r="W67" s="383"/>
      <c r="X67" s="383"/>
      <c r="Y67" s="383"/>
      <c r="Z67" s="383"/>
      <c r="AA67" s="383"/>
      <c r="AB67" s="383"/>
      <c r="AC67" s="383"/>
      <c r="AD67" s="383"/>
      <c r="AE67" s="383"/>
      <c r="AF67" s="383"/>
      <c r="AG67" s="383"/>
      <c r="AH67" s="383"/>
      <c r="AI67" s="383"/>
      <c r="AJ67" s="383"/>
      <c r="AK67" s="383"/>
      <c r="AL67" s="383"/>
      <c r="AM67" s="383"/>
      <c r="AN67" s="383"/>
      <c r="AO67" s="383"/>
      <c r="AP67" s="373" t="s">
        <v>297</v>
      </c>
      <c r="AQ67" s="373"/>
      <c r="AR67" s="373"/>
      <c r="AS67" s="373"/>
      <c r="AT67" s="373"/>
      <c r="AU67" s="373"/>
      <c r="AV67" s="373"/>
      <c r="AW67" s="373"/>
      <c r="AX67" s="373"/>
      <c r="AY67" s="373"/>
      <c r="AZ67" s="373"/>
      <c r="BA67" s="373"/>
      <c r="BB67" s="373"/>
      <c r="BC67" s="373"/>
      <c r="BD67" s="373"/>
      <c r="BE67" s="373"/>
      <c r="BF67" s="379"/>
      <c r="BG67" s="379"/>
      <c r="BH67" s="379"/>
      <c r="BI67" s="379"/>
      <c r="BJ67" s="379"/>
      <c r="BK67" s="379"/>
      <c r="BL67" s="379"/>
      <c r="BM67" s="379"/>
      <c r="BN67" s="379"/>
      <c r="BO67" s="379"/>
      <c r="BP67" s="379"/>
      <c r="BQ67" s="379"/>
      <c r="BR67" s="379"/>
      <c r="BS67" s="379"/>
      <c r="BT67" s="379"/>
      <c r="BU67" s="379"/>
      <c r="BV67" s="379"/>
      <c r="BW67" s="379"/>
      <c r="BX67" s="379"/>
      <c r="BY67" s="379"/>
      <c r="BZ67" s="379"/>
      <c r="CA67" s="379"/>
      <c r="CB67" s="379"/>
      <c r="CC67" s="379"/>
      <c r="CD67" s="379"/>
      <c r="CE67" s="379"/>
      <c r="CF67" s="379"/>
      <c r="CG67" s="379"/>
      <c r="CH67" s="379"/>
      <c r="CI67" s="379"/>
      <c r="CJ67" s="379"/>
      <c r="CK67" s="379"/>
      <c r="CL67" s="379"/>
      <c r="CM67" s="379"/>
      <c r="CN67" s="379"/>
      <c r="CO67" s="379"/>
      <c r="CP67" s="379"/>
      <c r="CQ67" s="379"/>
      <c r="CR67" s="379"/>
      <c r="CS67" s="379"/>
      <c r="CT67" s="379"/>
      <c r="CU67" s="379"/>
      <c r="CV67" s="379"/>
      <c r="CW67" s="379"/>
      <c r="CX67" s="379"/>
      <c r="CY67" s="379"/>
      <c r="CZ67" s="379"/>
      <c r="DA67" s="379"/>
      <c r="DB67" s="379"/>
      <c r="DC67" s="379"/>
      <c r="DD67" s="379"/>
      <c r="DE67" s="379"/>
      <c r="DF67" s="379"/>
      <c r="DG67" s="379"/>
      <c r="DH67" s="379"/>
      <c r="DI67" s="379"/>
      <c r="DJ67" s="379"/>
      <c r="DK67" s="379"/>
      <c r="DL67" s="379"/>
      <c r="DM67" s="379"/>
      <c r="DN67" s="379"/>
      <c r="DO67" s="379"/>
      <c r="DP67" s="379"/>
      <c r="DQ67" s="379"/>
      <c r="DR67" s="379"/>
      <c r="DS67" s="379"/>
    </row>
    <row r="68" spans="1:123" x14ac:dyDescent="0.25">
      <c r="A68" s="373" t="s">
        <v>348</v>
      </c>
      <c r="B68" s="373"/>
      <c r="C68" s="373"/>
      <c r="D68" s="373"/>
      <c r="E68" s="373"/>
      <c r="F68" s="373"/>
      <c r="G68" s="373"/>
      <c r="H68" s="373"/>
      <c r="I68" s="383" t="s">
        <v>329</v>
      </c>
      <c r="J68" s="383"/>
      <c r="K68" s="383"/>
      <c r="L68" s="383"/>
      <c r="M68" s="383"/>
      <c r="N68" s="383"/>
      <c r="O68" s="383"/>
      <c r="P68" s="383"/>
      <c r="Q68" s="383"/>
      <c r="R68" s="383"/>
      <c r="S68" s="383"/>
      <c r="T68" s="383"/>
      <c r="U68" s="383"/>
      <c r="V68" s="383"/>
      <c r="W68" s="383"/>
      <c r="X68" s="383"/>
      <c r="Y68" s="383"/>
      <c r="Z68" s="383"/>
      <c r="AA68" s="383"/>
      <c r="AB68" s="383"/>
      <c r="AC68" s="383"/>
      <c r="AD68" s="383"/>
      <c r="AE68" s="383"/>
      <c r="AF68" s="383"/>
      <c r="AG68" s="383"/>
      <c r="AH68" s="383"/>
      <c r="AI68" s="383"/>
      <c r="AJ68" s="383"/>
      <c r="AK68" s="383"/>
      <c r="AL68" s="383"/>
      <c r="AM68" s="383"/>
      <c r="AN68" s="383"/>
      <c r="AO68" s="383"/>
      <c r="AP68" s="373" t="s">
        <v>297</v>
      </c>
      <c r="AQ68" s="373"/>
      <c r="AR68" s="373"/>
      <c r="AS68" s="373"/>
      <c r="AT68" s="373"/>
      <c r="AU68" s="373"/>
      <c r="AV68" s="373"/>
      <c r="AW68" s="373"/>
      <c r="AX68" s="373"/>
      <c r="AY68" s="373"/>
      <c r="AZ68" s="373"/>
      <c r="BA68" s="373"/>
      <c r="BB68" s="373"/>
      <c r="BC68" s="373"/>
      <c r="BD68" s="373"/>
      <c r="BE68" s="373"/>
      <c r="BF68" s="379"/>
      <c r="BG68" s="379"/>
      <c r="BH68" s="379"/>
      <c r="BI68" s="379"/>
      <c r="BJ68" s="379"/>
      <c r="BK68" s="379"/>
      <c r="BL68" s="379"/>
      <c r="BM68" s="379"/>
      <c r="BN68" s="379"/>
      <c r="BO68" s="379"/>
      <c r="BP68" s="379"/>
      <c r="BQ68" s="379"/>
      <c r="BR68" s="379"/>
      <c r="BS68" s="379"/>
      <c r="BT68" s="379"/>
      <c r="BU68" s="379"/>
      <c r="BV68" s="379"/>
      <c r="BW68" s="379"/>
      <c r="BX68" s="379"/>
      <c r="BY68" s="379"/>
      <c r="BZ68" s="379"/>
      <c r="CA68" s="379"/>
      <c r="CB68" s="379"/>
      <c r="CC68" s="379"/>
      <c r="CD68" s="379"/>
      <c r="CE68" s="379"/>
      <c r="CF68" s="379"/>
      <c r="CG68" s="379"/>
      <c r="CH68" s="379"/>
      <c r="CI68" s="379"/>
      <c r="CJ68" s="379"/>
      <c r="CK68" s="379"/>
      <c r="CL68" s="379"/>
      <c r="CM68" s="379"/>
      <c r="CN68" s="379"/>
      <c r="CO68" s="379"/>
      <c r="CP68" s="379"/>
      <c r="CQ68" s="379"/>
      <c r="CR68" s="379"/>
      <c r="CS68" s="379"/>
      <c r="CT68" s="379"/>
      <c r="CU68" s="379"/>
      <c r="CV68" s="379"/>
      <c r="CW68" s="379"/>
      <c r="CX68" s="379"/>
      <c r="CY68" s="379"/>
      <c r="CZ68" s="379"/>
      <c r="DA68" s="379"/>
      <c r="DB68" s="379"/>
      <c r="DC68" s="379"/>
      <c r="DD68" s="379"/>
      <c r="DE68" s="379"/>
      <c r="DF68" s="379"/>
      <c r="DG68" s="379"/>
      <c r="DH68" s="379"/>
      <c r="DI68" s="379"/>
      <c r="DJ68" s="379"/>
      <c r="DK68" s="379"/>
      <c r="DL68" s="379"/>
      <c r="DM68" s="379"/>
      <c r="DN68" s="379"/>
      <c r="DO68" s="379"/>
      <c r="DP68" s="379"/>
      <c r="DQ68" s="379"/>
      <c r="DR68" s="379"/>
      <c r="DS68" s="379"/>
    </row>
    <row r="69" spans="1:123" x14ac:dyDescent="0.25">
      <c r="A69" s="373" t="s">
        <v>349</v>
      </c>
      <c r="B69" s="373"/>
      <c r="C69" s="373"/>
      <c r="D69" s="373"/>
      <c r="E69" s="373"/>
      <c r="F69" s="373"/>
      <c r="G69" s="373"/>
      <c r="H69" s="373"/>
      <c r="I69" s="383" t="s">
        <v>331</v>
      </c>
      <c r="J69" s="383"/>
      <c r="K69" s="383"/>
      <c r="L69" s="383"/>
      <c r="M69" s="383"/>
      <c r="N69" s="383"/>
      <c r="O69" s="383"/>
      <c r="P69" s="383"/>
      <c r="Q69" s="383"/>
      <c r="R69" s="383"/>
      <c r="S69" s="383"/>
      <c r="T69" s="383"/>
      <c r="U69" s="383"/>
      <c r="V69" s="383"/>
      <c r="W69" s="383"/>
      <c r="X69" s="383"/>
      <c r="Y69" s="383"/>
      <c r="Z69" s="383"/>
      <c r="AA69" s="383"/>
      <c r="AB69" s="383"/>
      <c r="AC69" s="383"/>
      <c r="AD69" s="383"/>
      <c r="AE69" s="383"/>
      <c r="AF69" s="383"/>
      <c r="AG69" s="383"/>
      <c r="AH69" s="383"/>
      <c r="AI69" s="383"/>
      <c r="AJ69" s="383"/>
      <c r="AK69" s="383"/>
      <c r="AL69" s="383"/>
      <c r="AM69" s="383"/>
      <c r="AN69" s="383"/>
      <c r="AO69" s="383"/>
      <c r="AP69" s="373" t="s">
        <v>297</v>
      </c>
      <c r="AQ69" s="373"/>
      <c r="AR69" s="373"/>
      <c r="AS69" s="373"/>
      <c r="AT69" s="373"/>
      <c r="AU69" s="373"/>
      <c r="AV69" s="373"/>
      <c r="AW69" s="373"/>
      <c r="AX69" s="373"/>
      <c r="AY69" s="373"/>
      <c r="AZ69" s="373"/>
      <c r="BA69" s="373"/>
      <c r="BB69" s="373"/>
      <c r="BC69" s="373"/>
      <c r="BD69" s="373"/>
      <c r="BE69" s="373"/>
      <c r="BF69" s="379"/>
      <c r="BG69" s="379"/>
      <c r="BH69" s="379"/>
      <c r="BI69" s="379"/>
      <c r="BJ69" s="379"/>
      <c r="BK69" s="379"/>
      <c r="BL69" s="379"/>
      <c r="BM69" s="379"/>
      <c r="BN69" s="379"/>
      <c r="BO69" s="379"/>
      <c r="BP69" s="379"/>
      <c r="BQ69" s="379"/>
      <c r="BR69" s="379"/>
      <c r="BS69" s="379"/>
      <c r="BT69" s="379"/>
      <c r="BU69" s="379"/>
      <c r="BV69" s="379"/>
      <c r="BW69" s="379"/>
      <c r="BX69" s="379"/>
      <c r="BY69" s="379"/>
      <c r="BZ69" s="379"/>
      <c r="CA69" s="379"/>
      <c r="CB69" s="379"/>
      <c r="CC69" s="379"/>
      <c r="CD69" s="379"/>
      <c r="CE69" s="379"/>
      <c r="CF69" s="379"/>
      <c r="CG69" s="379"/>
      <c r="CH69" s="379"/>
      <c r="CI69" s="379"/>
      <c r="CJ69" s="379"/>
      <c r="CK69" s="379"/>
      <c r="CL69" s="379"/>
      <c r="CM69" s="379"/>
      <c r="CN69" s="379"/>
      <c r="CO69" s="379"/>
      <c r="CP69" s="379"/>
      <c r="CQ69" s="379"/>
      <c r="CR69" s="379"/>
      <c r="CS69" s="379"/>
      <c r="CT69" s="379"/>
      <c r="CU69" s="379"/>
      <c r="CV69" s="379"/>
      <c r="CW69" s="379"/>
      <c r="CX69" s="379"/>
      <c r="CY69" s="379"/>
      <c r="CZ69" s="379"/>
      <c r="DA69" s="379"/>
      <c r="DB69" s="379"/>
      <c r="DC69" s="379"/>
      <c r="DD69" s="379"/>
      <c r="DE69" s="379"/>
      <c r="DF69" s="379"/>
      <c r="DG69" s="379"/>
      <c r="DH69" s="379"/>
      <c r="DI69" s="379"/>
      <c r="DJ69" s="379"/>
      <c r="DK69" s="379"/>
      <c r="DL69" s="379"/>
      <c r="DM69" s="379"/>
      <c r="DN69" s="379"/>
      <c r="DO69" s="379"/>
      <c r="DP69" s="379"/>
      <c r="DQ69" s="379"/>
      <c r="DR69" s="379"/>
      <c r="DS69" s="379"/>
    </row>
    <row r="70" spans="1:123" x14ac:dyDescent="0.25">
      <c r="A70" s="373"/>
      <c r="B70" s="373"/>
      <c r="C70" s="373"/>
      <c r="D70" s="373"/>
      <c r="E70" s="373"/>
      <c r="F70" s="373"/>
      <c r="G70" s="373"/>
      <c r="H70" s="373"/>
      <c r="I70" s="383" t="s">
        <v>304</v>
      </c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3"/>
      <c r="X70" s="383"/>
      <c r="Y70" s="383"/>
      <c r="Z70" s="383"/>
      <c r="AA70" s="383"/>
      <c r="AB70" s="383"/>
      <c r="AC70" s="383"/>
      <c r="AD70" s="383"/>
      <c r="AE70" s="383"/>
      <c r="AF70" s="383"/>
      <c r="AG70" s="383"/>
      <c r="AH70" s="383"/>
      <c r="AI70" s="383"/>
      <c r="AJ70" s="383"/>
      <c r="AK70" s="383"/>
      <c r="AL70" s="383"/>
      <c r="AM70" s="383"/>
      <c r="AN70" s="383"/>
      <c r="AO70" s="383"/>
      <c r="AP70" s="373"/>
      <c r="AQ70" s="373"/>
      <c r="AR70" s="373"/>
      <c r="AS70" s="373"/>
      <c r="AT70" s="373"/>
      <c r="AU70" s="373"/>
      <c r="AV70" s="373"/>
      <c r="AW70" s="373"/>
      <c r="AX70" s="373"/>
      <c r="AY70" s="373"/>
      <c r="AZ70" s="373"/>
      <c r="BA70" s="373"/>
      <c r="BB70" s="373"/>
      <c r="BC70" s="373"/>
      <c r="BD70" s="373"/>
      <c r="BE70" s="373"/>
      <c r="BF70" s="379"/>
      <c r="BG70" s="379"/>
      <c r="BH70" s="379"/>
      <c r="BI70" s="379"/>
      <c r="BJ70" s="379"/>
      <c r="BK70" s="379"/>
      <c r="BL70" s="379"/>
      <c r="BM70" s="379"/>
      <c r="BN70" s="379"/>
      <c r="BO70" s="379"/>
      <c r="BP70" s="379"/>
      <c r="BQ70" s="379"/>
      <c r="BR70" s="379"/>
      <c r="BS70" s="379"/>
      <c r="BT70" s="379"/>
      <c r="BU70" s="379"/>
      <c r="BV70" s="379"/>
      <c r="BW70" s="379"/>
      <c r="BX70" s="379"/>
      <c r="BY70" s="379"/>
      <c r="BZ70" s="379"/>
      <c r="CA70" s="379"/>
      <c r="CB70" s="379"/>
      <c r="CC70" s="379"/>
      <c r="CD70" s="379"/>
      <c r="CE70" s="379"/>
      <c r="CF70" s="379"/>
      <c r="CG70" s="379"/>
      <c r="CH70" s="379"/>
      <c r="CI70" s="379"/>
      <c r="CJ70" s="379"/>
      <c r="CK70" s="379"/>
      <c r="CL70" s="379"/>
      <c r="CM70" s="379"/>
      <c r="CN70" s="379"/>
      <c r="CO70" s="379"/>
      <c r="CP70" s="379"/>
      <c r="CQ70" s="379"/>
      <c r="CR70" s="379"/>
      <c r="CS70" s="379"/>
      <c r="CT70" s="379"/>
      <c r="CU70" s="379"/>
      <c r="CV70" s="379"/>
      <c r="CW70" s="379"/>
      <c r="CX70" s="379"/>
      <c r="CY70" s="379"/>
      <c r="CZ70" s="379"/>
      <c r="DA70" s="379"/>
      <c r="DB70" s="379"/>
      <c r="DC70" s="379"/>
      <c r="DD70" s="379"/>
      <c r="DE70" s="379"/>
      <c r="DF70" s="379"/>
      <c r="DG70" s="379"/>
      <c r="DH70" s="379"/>
      <c r="DI70" s="379"/>
      <c r="DJ70" s="379"/>
      <c r="DK70" s="379"/>
      <c r="DL70" s="379"/>
      <c r="DM70" s="379"/>
      <c r="DN70" s="379"/>
      <c r="DO70" s="379"/>
      <c r="DP70" s="379"/>
      <c r="DQ70" s="379"/>
      <c r="DR70" s="379"/>
      <c r="DS70" s="379"/>
    </row>
    <row r="71" spans="1:123" x14ac:dyDescent="0.25">
      <c r="A71" s="373" t="s">
        <v>350</v>
      </c>
      <c r="B71" s="373"/>
      <c r="C71" s="373"/>
      <c r="D71" s="373"/>
      <c r="E71" s="373"/>
      <c r="F71" s="373"/>
      <c r="G71" s="373"/>
      <c r="H71" s="373"/>
      <c r="I71" s="383" t="s">
        <v>35</v>
      </c>
      <c r="J71" s="383"/>
      <c r="K71" s="383"/>
      <c r="L71" s="383"/>
      <c r="M71" s="383"/>
      <c r="N71" s="383"/>
      <c r="O71" s="383"/>
      <c r="P71" s="383"/>
      <c r="Q71" s="383"/>
      <c r="R71" s="383"/>
      <c r="S71" s="383"/>
      <c r="T71" s="383"/>
      <c r="U71" s="383"/>
      <c r="V71" s="383"/>
      <c r="W71" s="383"/>
      <c r="X71" s="383"/>
      <c r="Y71" s="383"/>
      <c r="Z71" s="383"/>
      <c r="AA71" s="383"/>
      <c r="AB71" s="383"/>
      <c r="AC71" s="383"/>
      <c r="AD71" s="383"/>
      <c r="AE71" s="383"/>
      <c r="AF71" s="383"/>
      <c r="AG71" s="383"/>
      <c r="AH71" s="383"/>
      <c r="AI71" s="383"/>
      <c r="AJ71" s="383"/>
      <c r="AK71" s="383"/>
      <c r="AL71" s="383"/>
      <c r="AM71" s="383"/>
      <c r="AN71" s="383"/>
      <c r="AO71" s="383"/>
      <c r="AP71" s="373" t="s">
        <v>297</v>
      </c>
      <c r="AQ71" s="373"/>
      <c r="AR71" s="373"/>
      <c r="AS71" s="373"/>
      <c r="AT71" s="373"/>
      <c r="AU71" s="373"/>
      <c r="AV71" s="373"/>
      <c r="AW71" s="373"/>
      <c r="AX71" s="373"/>
      <c r="AY71" s="373"/>
      <c r="AZ71" s="373"/>
      <c r="BA71" s="373"/>
      <c r="BB71" s="373"/>
      <c r="BC71" s="373"/>
      <c r="BD71" s="373"/>
      <c r="BE71" s="373"/>
      <c r="BF71" s="379"/>
      <c r="BG71" s="379"/>
      <c r="BH71" s="379"/>
      <c r="BI71" s="379"/>
      <c r="BJ71" s="379"/>
      <c r="BK71" s="379"/>
      <c r="BL71" s="379"/>
      <c r="BM71" s="379"/>
      <c r="BN71" s="379"/>
      <c r="BO71" s="379"/>
      <c r="BP71" s="379"/>
      <c r="BQ71" s="379"/>
      <c r="BR71" s="379"/>
      <c r="BS71" s="379"/>
      <c r="BT71" s="379"/>
      <c r="BU71" s="379"/>
      <c r="BV71" s="379"/>
      <c r="BW71" s="379"/>
      <c r="BX71" s="379"/>
      <c r="BY71" s="379"/>
      <c r="BZ71" s="379"/>
      <c r="CA71" s="379"/>
      <c r="CB71" s="379"/>
      <c r="CC71" s="379"/>
      <c r="CD71" s="379"/>
      <c r="CE71" s="379"/>
      <c r="CF71" s="379"/>
      <c r="CG71" s="379"/>
      <c r="CH71" s="379"/>
      <c r="CI71" s="379"/>
      <c r="CJ71" s="379"/>
      <c r="CK71" s="379"/>
      <c r="CL71" s="379"/>
      <c r="CM71" s="379"/>
      <c r="CN71" s="379"/>
      <c r="CO71" s="379"/>
      <c r="CP71" s="379"/>
      <c r="CQ71" s="379"/>
      <c r="CR71" s="379"/>
      <c r="CS71" s="379"/>
      <c r="CT71" s="379"/>
      <c r="CU71" s="379"/>
      <c r="CV71" s="379"/>
      <c r="CW71" s="379"/>
      <c r="CX71" s="379"/>
      <c r="CY71" s="379"/>
      <c r="CZ71" s="379"/>
      <c r="DA71" s="379"/>
      <c r="DB71" s="379"/>
      <c r="DC71" s="379"/>
      <c r="DD71" s="379"/>
      <c r="DE71" s="379"/>
      <c r="DF71" s="379"/>
      <c r="DG71" s="379"/>
      <c r="DH71" s="379"/>
      <c r="DI71" s="379"/>
      <c r="DJ71" s="379"/>
      <c r="DK71" s="379"/>
      <c r="DL71" s="379"/>
      <c r="DM71" s="379"/>
      <c r="DN71" s="379"/>
      <c r="DO71" s="379"/>
      <c r="DP71" s="379"/>
      <c r="DQ71" s="379"/>
      <c r="DR71" s="379"/>
      <c r="DS71" s="379"/>
    </row>
    <row r="72" spans="1:123" x14ac:dyDescent="0.25">
      <c r="A72" s="373" t="s">
        <v>351</v>
      </c>
      <c r="B72" s="373"/>
      <c r="C72" s="373"/>
      <c r="D72" s="373"/>
      <c r="E72" s="373"/>
      <c r="F72" s="373"/>
      <c r="G72" s="373"/>
      <c r="H72" s="373"/>
      <c r="I72" s="383" t="s">
        <v>40</v>
      </c>
      <c r="J72" s="383"/>
      <c r="K72" s="383"/>
      <c r="L72" s="383"/>
      <c r="M72" s="383"/>
      <c r="N72" s="383"/>
      <c r="O72" s="383"/>
      <c r="P72" s="383"/>
      <c r="Q72" s="383"/>
      <c r="R72" s="383"/>
      <c r="S72" s="383"/>
      <c r="T72" s="383"/>
      <c r="U72" s="383"/>
      <c r="V72" s="383"/>
      <c r="W72" s="383"/>
      <c r="X72" s="383"/>
      <c r="Y72" s="383"/>
      <c r="Z72" s="383"/>
      <c r="AA72" s="383"/>
      <c r="AB72" s="383"/>
      <c r="AC72" s="383"/>
      <c r="AD72" s="383"/>
      <c r="AE72" s="383"/>
      <c r="AF72" s="383"/>
      <c r="AG72" s="383"/>
      <c r="AH72" s="383"/>
      <c r="AI72" s="383"/>
      <c r="AJ72" s="383"/>
      <c r="AK72" s="383"/>
      <c r="AL72" s="383"/>
      <c r="AM72" s="383"/>
      <c r="AN72" s="383"/>
      <c r="AO72" s="383"/>
      <c r="AP72" s="373" t="s">
        <v>41</v>
      </c>
      <c r="AQ72" s="373"/>
      <c r="AR72" s="373"/>
      <c r="AS72" s="373"/>
      <c r="AT72" s="373"/>
      <c r="AU72" s="373"/>
      <c r="AV72" s="373"/>
      <c r="AW72" s="373"/>
      <c r="AX72" s="373"/>
      <c r="AY72" s="373"/>
      <c r="AZ72" s="373"/>
      <c r="BA72" s="373"/>
      <c r="BB72" s="373"/>
      <c r="BC72" s="373"/>
      <c r="BD72" s="373"/>
      <c r="BE72" s="373"/>
      <c r="BF72" s="379"/>
      <c r="BG72" s="379"/>
      <c r="BH72" s="379"/>
      <c r="BI72" s="379"/>
      <c r="BJ72" s="379"/>
      <c r="BK72" s="379"/>
      <c r="BL72" s="379"/>
      <c r="BM72" s="379"/>
      <c r="BN72" s="379"/>
      <c r="BO72" s="379"/>
      <c r="BP72" s="379"/>
      <c r="BQ72" s="379"/>
      <c r="BR72" s="379"/>
      <c r="BS72" s="379"/>
      <c r="BT72" s="379"/>
      <c r="BU72" s="379"/>
      <c r="BV72" s="379"/>
      <c r="BW72" s="379"/>
      <c r="BX72" s="379"/>
      <c r="BY72" s="379"/>
      <c r="BZ72" s="379"/>
      <c r="CA72" s="379"/>
      <c r="CB72" s="379"/>
      <c r="CC72" s="379"/>
      <c r="CD72" s="379"/>
      <c r="CE72" s="379"/>
      <c r="CF72" s="379"/>
      <c r="CG72" s="379"/>
      <c r="CH72" s="379"/>
      <c r="CI72" s="379"/>
      <c r="CJ72" s="379"/>
      <c r="CK72" s="379"/>
      <c r="CL72" s="379"/>
      <c r="CM72" s="379"/>
      <c r="CN72" s="379"/>
      <c r="CO72" s="379"/>
      <c r="CP72" s="379"/>
      <c r="CQ72" s="379"/>
      <c r="CR72" s="379"/>
      <c r="CS72" s="379"/>
      <c r="CT72" s="379"/>
      <c r="CU72" s="379"/>
      <c r="CV72" s="379"/>
      <c r="CW72" s="379"/>
      <c r="CX72" s="379"/>
      <c r="CY72" s="379"/>
      <c r="CZ72" s="379"/>
      <c r="DA72" s="379"/>
      <c r="DB72" s="379"/>
      <c r="DC72" s="379"/>
      <c r="DD72" s="379"/>
      <c r="DE72" s="379"/>
      <c r="DF72" s="379"/>
      <c r="DG72" s="379"/>
      <c r="DH72" s="379"/>
      <c r="DI72" s="379"/>
      <c r="DJ72" s="379"/>
      <c r="DK72" s="379"/>
      <c r="DL72" s="379"/>
      <c r="DM72" s="379"/>
      <c r="DN72" s="379"/>
      <c r="DO72" s="379"/>
      <c r="DP72" s="379"/>
      <c r="DQ72" s="379"/>
      <c r="DR72" s="379"/>
      <c r="DS72" s="379"/>
    </row>
    <row r="73" spans="1:123" x14ac:dyDescent="0.25">
      <c r="A73" s="373"/>
      <c r="B73" s="373"/>
      <c r="C73" s="373"/>
      <c r="D73" s="373"/>
      <c r="E73" s="373"/>
      <c r="F73" s="373"/>
      <c r="G73" s="373"/>
      <c r="H73" s="373"/>
      <c r="I73" s="383" t="s">
        <v>352</v>
      </c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3"/>
      <c r="Z73" s="383"/>
      <c r="AA73" s="383"/>
      <c r="AB73" s="383"/>
      <c r="AC73" s="383"/>
      <c r="AD73" s="383"/>
      <c r="AE73" s="383"/>
      <c r="AF73" s="383"/>
      <c r="AG73" s="383"/>
      <c r="AH73" s="383"/>
      <c r="AI73" s="383"/>
      <c r="AJ73" s="383"/>
      <c r="AK73" s="383"/>
      <c r="AL73" s="383"/>
      <c r="AM73" s="383"/>
      <c r="AN73" s="383"/>
      <c r="AO73" s="383"/>
      <c r="AP73" s="373"/>
      <c r="AQ73" s="373"/>
      <c r="AR73" s="373"/>
      <c r="AS73" s="373"/>
      <c r="AT73" s="373"/>
      <c r="AU73" s="373"/>
      <c r="AV73" s="373"/>
      <c r="AW73" s="373"/>
      <c r="AX73" s="373"/>
      <c r="AY73" s="373"/>
      <c r="AZ73" s="373"/>
      <c r="BA73" s="373"/>
      <c r="BB73" s="373"/>
      <c r="BC73" s="373"/>
      <c r="BD73" s="373"/>
      <c r="BE73" s="373"/>
      <c r="BF73" s="379"/>
      <c r="BG73" s="379"/>
      <c r="BH73" s="379"/>
      <c r="BI73" s="379"/>
      <c r="BJ73" s="379"/>
      <c r="BK73" s="379"/>
      <c r="BL73" s="379"/>
      <c r="BM73" s="379"/>
      <c r="BN73" s="379"/>
      <c r="BO73" s="379"/>
      <c r="BP73" s="379"/>
      <c r="BQ73" s="379"/>
      <c r="BR73" s="379"/>
      <c r="BS73" s="379"/>
      <c r="BT73" s="379"/>
      <c r="BU73" s="379"/>
      <c r="BV73" s="379"/>
      <c r="BW73" s="379"/>
      <c r="BX73" s="379"/>
      <c r="BY73" s="379"/>
      <c r="BZ73" s="379"/>
      <c r="CA73" s="379"/>
      <c r="CB73" s="379"/>
      <c r="CC73" s="379"/>
      <c r="CD73" s="379"/>
      <c r="CE73" s="379"/>
      <c r="CF73" s="379"/>
      <c r="CG73" s="379"/>
      <c r="CH73" s="379"/>
      <c r="CI73" s="379"/>
      <c r="CJ73" s="379"/>
      <c r="CK73" s="379"/>
      <c r="CL73" s="379"/>
      <c r="CM73" s="379"/>
      <c r="CN73" s="379"/>
      <c r="CO73" s="379"/>
      <c r="CP73" s="379"/>
      <c r="CQ73" s="379"/>
      <c r="CR73" s="379"/>
      <c r="CS73" s="379"/>
      <c r="CT73" s="379"/>
      <c r="CU73" s="379"/>
      <c r="CV73" s="379"/>
      <c r="CW73" s="379"/>
      <c r="CX73" s="379"/>
      <c r="CY73" s="379"/>
      <c r="CZ73" s="379"/>
      <c r="DA73" s="379"/>
      <c r="DB73" s="379"/>
      <c r="DC73" s="379"/>
      <c r="DD73" s="379"/>
      <c r="DE73" s="379"/>
      <c r="DF73" s="379"/>
      <c r="DG73" s="379"/>
      <c r="DH73" s="379"/>
      <c r="DI73" s="379"/>
      <c r="DJ73" s="379"/>
      <c r="DK73" s="379"/>
      <c r="DL73" s="379"/>
      <c r="DM73" s="379"/>
      <c r="DN73" s="379"/>
      <c r="DO73" s="379"/>
      <c r="DP73" s="379"/>
      <c r="DQ73" s="379"/>
      <c r="DR73" s="379"/>
      <c r="DS73" s="379"/>
    </row>
    <row r="74" spans="1:123" x14ac:dyDescent="0.25">
      <c r="A74" s="373"/>
      <c r="B74" s="373"/>
      <c r="C74" s="373"/>
      <c r="D74" s="373"/>
      <c r="E74" s="373"/>
      <c r="F74" s="373"/>
      <c r="G74" s="373"/>
      <c r="H74" s="373"/>
      <c r="I74" s="383" t="s">
        <v>274</v>
      </c>
      <c r="J74" s="383"/>
      <c r="K74" s="383"/>
      <c r="L74" s="383"/>
      <c r="M74" s="383"/>
      <c r="N74" s="383"/>
      <c r="O74" s="383"/>
      <c r="P74" s="383"/>
      <c r="Q74" s="383"/>
      <c r="R74" s="383"/>
      <c r="S74" s="383"/>
      <c r="T74" s="383"/>
      <c r="U74" s="383"/>
      <c r="V74" s="383"/>
      <c r="W74" s="383"/>
      <c r="X74" s="383"/>
      <c r="Y74" s="383"/>
      <c r="Z74" s="383"/>
      <c r="AA74" s="383"/>
      <c r="AB74" s="383"/>
      <c r="AC74" s="383"/>
      <c r="AD74" s="383"/>
      <c r="AE74" s="383"/>
      <c r="AF74" s="383"/>
      <c r="AG74" s="383"/>
      <c r="AH74" s="383"/>
      <c r="AI74" s="383"/>
      <c r="AJ74" s="383"/>
      <c r="AK74" s="383"/>
      <c r="AL74" s="383"/>
      <c r="AM74" s="383"/>
      <c r="AN74" s="383"/>
      <c r="AO74" s="383"/>
      <c r="AP74" s="373"/>
      <c r="AQ74" s="373"/>
      <c r="AR74" s="373"/>
      <c r="AS74" s="373"/>
      <c r="AT74" s="373"/>
      <c r="AU74" s="373"/>
      <c r="AV74" s="373"/>
      <c r="AW74" s="373"/>
      <c r="AX74" s="373"/>
      <c r="AY74" s="373"/>
      <c r="AZ74" s="373"/>
      <c r="BA74" s="373"/>
      <c r="BB74" s="373"/>
      <c r="BC74" s="373"/>
      <c r="BD74" s="373"/>
      <c r="BE74" s="373"/>
      <c r="BF74" s="379"/>
      <c r="BG74" s="379"/>
      <c r="BH74" s="379"/>
      <c r="BI74" s="379"/>
      <c r="BJ74" s="379"/>
      <c r="BK74" s="379"/>
      <c r="BL74" s="379"/>
      <c r="BM74" s="379"/>
      <c r="BN74" s="379"/>
      <c r="BO74" s="379"/>
      <c r="BP74" s="379"/>
      <c r="BQ74" s="379"/>
      <c r="BR74" s="379"/>
      <c r="BS74" s="379"/>
      <c r="BT74" s="379"/>
      <c r="BU74" s="379"/>
      <c r="BV74" s="379"/>
      <c r="BW74" s="379"/>
      <c r="BX74" s="379"/>
      <c r="BY74" s="379"/>
      <c r="BZ74" s="379"/>
      <c r="CA74" s="379"/>
      <c r="CB74" s="379"/>
      <c r="CC74" s="379"/>
      <c r="CD74" s="379"/>
      <c r="CE74" s="379"/>
      <c r="CF74" s="379"/>
      <c r="CG74" s="379"/>
      <c r="CH74" s="379"/>
      <c r="CI74" s="379"/>
      <c r="CJ74" s="379"/>
      <c r="CK74" s="379"/>
      <c r="CL74" s="379"/>
      <c r="CM74" s="379"/>
      <c r="CN74" s="379"/>
      <c r="CO74" s="379"/>
      <c r="CP74" s="379"/>
      <c r="CQ74" s="379"/>
      <c r="CR74" s="379"/>
      <c r="CS74" s="379"/>
      <c r="CT74" s="379"/>
      <c r="CU74" s="379"/>
      <c r="CV74" s="379"/>
      <c r="CW74" s="379"/>
      <c r="CX74" s="379"/>
      <c r="CY74" s="379"/>
      <c r="CZ74" s="379"/>
      <c r="DA74" s="379"/>
      <c r="DB74" s="379"/>
      <c r="DC74" s="379"/>
      <c r="DD74" s="379"/>
      <c r="DE74" s="379"/>
      <c r="DF74" s="379"/>
      <c r="DG74" s="379"/>
      <c r="DH74" s="379"/>
      <c r="DI74" s="379"/>
      <c r="DJ74" s="379"/>
      <c r="DK74" s="379"/>
      <c r="DL74" s="379"/>
      <c r="DM74" s="379"/>
      <c r="DN74" s="379"/>
      <c r="DO74" s="379"/>
      <c r="DP74" s="379"/>
      <c r="DQ74" s="379"/>
      <c r="DR74" s="379"/>
      <c r="DS74" s="379"/>
    </row>
    <row r="75" spans="1:123" x14ac:dyDescent="0.25">
      <c r="A75" s="373" t="s">
        <v>353</v>
      </c>
      <c r="B75" s="373"/>
      <c r="C75" s="373"/>
      <c r="D75" s="373"/>
      <c r="E75" s="373"/>
      <c r="F75" s="373"/>
      <c r="G75" s="373"/>
      <c r="H75" s="373"/>
      <c r="I75" s="383" t="s">
        <v>102</v>
      </c>
      <c r="J75" s="383"/>
      <c r="K75" s="383"/>
      <c r="L75" s="383"/>
      <c r="M75" s="383"/>
      <c r="N75" s="383"/>
      <c r="O75" s="383"/>
      <c r="P75" s="383"/>
      <c r="Q75" s="383"/>
      <c r="R75" s="383"/>
      <c r="S75" s="383"/>
      <c r="T75" s="383"/>
      <c r="U75" s="383"/>
      <c r="V75" s="383"/>
      <c r="W75" s="383"/>
      <c r="X75" s="383"/>
      <c r="Y75" s="383"/>
      <c r="Z75" s="383"/>
      <c r="AA75" s="383"/>
      <c r="AB75" s="383"/>
      <c r="AC75" s="383"/>
      <c r="AD75" s="383"/>
      <c r="AE75" s="383"/>
      <c r="AF75" s="383"/>
      <c r="AG75" s="383"/>
      <c r="AH75" s="383"/>
      <c r="AI75" s="383"/>
      <c r="AJ75" s="383"/>
      <c r="AK75" s="383"/>
      <c r="AL75" s="383"/>
      <c r="AM75" s="383"/>
      <c r="AN75" s="383"/>
      <c r="AO75" s="383"/>
      <c r="AP75" s="383"/>
      <c r="AQ75" s="383"/>
      <c r="AR75" s="383"/>
      <c r="AS75" s="383"/>
      <c r="AT75" s="383"/>
      <c r="AU75" s="383"/>
      <c r="AV75" s="383"/>
      <c r="AW75" s="383"/>
      <c r="AX75" s="383"/>
      <c r="AY75" s="383"/>
      <c r="AZ75" s="383"/>
      <c r="BA75" s="383"/>
      <c r="BB75" s="383"/>
      <c r="BC75" s="383"/>
      <c r="BD75" s="383"/>
      <c r="BE75" s="383"/>
      <c r="BF75" s="383"/>
      <c r="BG75" s="383"/>
      <c r="BH75" s="383"/>
      <c r="BI75" s="383"/>
      <c r="BJ75" s="383"/>
      <c r="BK75" s="383"/>
      <c r="BL75" s="383"/>
      <c r="BM75" s="383"/>
      <c r="BN75" s="383"/>
      <c r="BO75" s="383"/>
      <c r="BP75" s="383"/>
      <c r="BQ75" s="383"/>
      <c r="BR75" s="383"/>
      <c r="BS75" s="383"/>
      <c r="BT75" s="383"/>
      <c r="BU75" s="383"/>
      <c r="BV75" s="383"/>
      <c r="BW75" s="383"/>
      <c r="BX75" s="383"/>
      <c r="BY75" s="383"/>
      <c r="BZ75" s="383"/>
      <c r="CA75" s="383"/>
      <c r="CB75" s="383"/>
      <c r="CC75" s="383"/>
      <c r="CD75" s="383"/>
      <c r="CE75" s="383"/>
      <c r="CF75" s="383"/>
      <c r="CG75" s="383"/>
      <c r="CH75" s="383"/>
      <c r="CI75" s="383"/>
      <c r="CJ75" s="383"/>
      <c r="CK75" s="383"/>
      <c r="CL75" s="383"/>
      <c r="CM75" s="383"/>
      <c r="CN75" s="383"/>
      <c r="CO75" s="383"/>
      <c r="CP75" s="383"/>
      <c r="CQ75" s="383"/>
      <c r="CR75" s="383"/>
      <c r="CS75" s="383"/>
      <c r="CT75" s="383"/>
      <c r="CU75" s="383"/>
      <c r="CV75" s="383"/>
      <c r="CW75" s="383"/>
      <c r="CX75" s="383"/>
      <c r="CY75" s="383"/>
      <c r="CZ75" s="383"/>
      <c r="DA75" s="383"/>
      <c r="DB75" s="383"/>
      <c r="DC75" s="383"/>
      <c r="DD75" s="383"/>
      <c r="DE75" s="383"/>
      <c r="DF75" s="383"/>
      <c r="DG75" s="383"/>
      <c r="DH75" s="383"/>
      <c r="DI75" s="383"/>
      <c r="DJ75" s="383"/>
      <c r="DK75" s="383"/>
      <c r="DL75" s="383"/>
      <c r="DM75" s="383"/>
      <c r="DN75" s="383"/>
      <c r="DO75" s="383"/>
      <c r="DP75" s="383"/>
      <c r="DQ75" s="383"/>
      <c r="DR75" s="383"/>
      <c r="DS75" s="383"/>
    </row>
    <row r="76" spans="1:123" x14ac:dyDescent="0.25">
      <c r="A76" s="373"/>
      <c r="B76" s="373"/>
      <c r="C76" s="373"/>
      <c r="D76" s="373"/>
      <c r="E76" s="373"/>
      <c r="F76" s="373"/>
      <c r="G76" s="373"/>
      <c r="H76" s="373"/>
      <c r="I76" s="383" t="s">
        <v>103</v>
      </c>
      <c r="J76" s="383"/>
      <c r="K76" s="383"/>
      <c r="L76" s="383"/>
      <c r="M76" s="383"/>
      <c r="N76" s="383"/>
      <c r="O76" s="383"/>
      <c r="P76" s="383"/>
      <c r="Q76" s="383"/>
      <c r="R76" s="383"/>
      <c r="S76" s="383"/>
      <c r="T76" s="383"/>
      <c r="U76" s="383"/>
      <c r="V76" s="383"/>
      <c r="W76" s="383"/>
      <c r="X76" s="383"/>
      <c r="Y76" s="383"/>
      <c r="Z76" s="383"/>
      <c r="AA76" s="383"/>
      <c r="AB76" s="383"/>
      <c r="AC76" s="383"/>
      <c r="AD76" s="383"/>
      <c r="AE76" s="383"/>
      <c r="AF76" s="383"/>
      <c r="AG76" s="383"/>
      <c r="AH76" s="383"/>
      <c r="AI76" s="383"/>
      <c r="AJ76" s="383"/>
      <c r="AK76" s="383"/>
      <c r="AL76" s="383"/>
      <c r="AM76" s="383"/>
      <c r="AN76" s="383"/>
      <c r="AO76" s="383"/>
      <c r="AP76" s="383"/>
      <c r="AQ76" s="383"/>
      <c r="AR76" s="383"/>
      <c r="AS76" s="383"/>
      <c r="AT76" s="383"/>
      <c r="AU76" s="383"/>
      <c r="AV76" s="383"/>
      <c r="AW76" s="383"/>
      <c r="AX76" s="383"/>
      <c r="AY76" s="383"/>
      <c r="AZ76" s="383"/>
      <c r="BA76" s="383"/>
      <c r="BB76" s="383"/>
      <c r="BC76" s="383"/>
      <c r="BD76" s="383"/>
      <c r="BE76" s="383"/>
      <c r="BF76" s="383"/>
      <c r="BG76" s="383"/>
      <c r="BH76" s="383"/>
      <c r="BI76" s="383"/>
      <c r="BJ76" s="383"/>
      <c r="BK76" s="383"/>
      <c r="BL76" s="383"/>
      <c r="BM76" s="383"/>
      <c r="BN76" s="383"/>
      <c r="BO76" s="383"/>
      <c r="BP76" s="383"/>
      <c r="BQ76" s="383"/>
      <c r="BR76" s="383"/>
      <c r="BS76" s="383"/>
      <c r="BT76" s="383"/>
      <c r="BU76" s="383"/>
      <c r="BV76" s="383"/>
      <c r="BW76" s="383"/>
      <c r="BX76" s="383"/>
      <c r="BY76" s="383"/>
      <c r="BZ76" s="383"/>
      <c r="CA76" s="383"/>
      <c r="CB76" s="383"/>
      <c r="CC76" s="383"/>
      <c r="CD76" s="383"/>
      <c r="CE76" s="383"/>
      <c r="CF76" s="383"/>
      <c r="CG76" s="383"/>
      <c r="CH76" s="383"/>
      <c r="CI76" s="383"/>
      <c r="CJ76" s="383"/>
      <c r="CK76" s="383"/>
      <c r="CL76" s="383"/>
      <c r="CM76" s="383"/>
      <c r="CN76" s="383"/>
      <c r="CO76" s="383"/>
      <c r="CP76" s="383"/>
      <c r="CQ76" s="383"/>
      <c r="CR76" s="383"/>
      <c r="CS76" s="383"/>
      <c r="CT76" s="383"/>
      <c r="CU76" s="383"/>
      <c r="CV76" s="383"/>
      <c r="CW76" s="383"/>
      <c r="CX76" s="383"/>
      <c r="CY76" s="383"/>
      <c r="CZ76" s="383"/>
      <c r="DA76" s="383"/>
      <c r="DB76" s="383"/>
      <c r="DC76" s="383"/>
      <c r="DD76" s="383"/>
      <c r="DE76" s="383"/>
      <c r="DF76" s="383"/>
      <c r="DG76" s="383"/>
      <c r="DH76" s="383"/>
      <c r="DI76" s="383"/>
      <c r="DJ76" s="383"/>
      <c r="DK76" s="383"/>
      <c r="DL76" s="383"/>
      <c r="DM76" s="383"/>
      <c r="DN76" s="383"/>
      <c r="DO76" s="383"/>
      <c r="DP76" s="383"/>
      <c r="DQ76" s="383"/>
      <c r="DR76" s="383"/>
      <c r="DS76" s="383"/>
    </row>
    <row r="77" spans="1:123" x14ac:dyDescent="0.25">
      <c r="A77" s="373"/>
      <c r="B77" s="373"/>
      <c r="C77" s="373"/>
      <c r="D77" s="373"/>
      <c r="E77" s="373"/>
      <c r="F77" s="373"/>
      <c r="G77" s="373"/>
      <c r="H77" s="373"/>
      <c r="I77" s="383" t="s">
        <v>276</v>
      </c>
      <c r="J77" s="383"/>
      <c r="K77" s="383"/>
      <c r="L77" s="383"/>
      <c r="M77" s="383"/>
      <c r="N77" s="383"/>
      <c r="O77" s="383"/>
      <c r="P77" s="383"/>
      <c r="Q77" s="383"/>
      <c r="R77" s="383"/>
      <c r="S77" s="383"/>
      <c r="T77" s="383"/>
      <c r="U77" s="383"/>
      <c r="V77" s="383"/>
      <c r="W77" s="383"/>
      <c r="X77" s="383"/>
      <c r="Y77" s="383"/>
      <c r="Z77" s="383"/>
      <c r="AA77" s="383"/>
      <c r="AB77" s="383"/>
      <c r="AC77" s="383"/>
      <c r="AD77" s="383"/>
      <c r="AE77" s="383"/>
      <c r="AF77" s="383"/>
      <c r="AG77" s="383"/>
      <c r="AH77" s="383"/>
      <c r="AI77" s="383"/>
      <c r="AJ77" s="383"/>
      <c r="AK77" s="383"/>
      <c r="AL77" s="383"/>
      <c r="AM77" s="383"/>
      <c r="AN77" s="383"/>
      <c r="AO77" s="383"/>
      <c r="AP77" s="383"/>
      <c r="AQ77" s="383"/>
      <c r="AR77" s="383"/>
      <c r="AS77" s="383"/>
      <c r="AT77" s="383"/>
      <c r="AU77" s="383"/>
      <c r="AV77" s="383"/>
      <c r="AW77" s="383"/>
      <c r="AX77" s="383"/>
      <c r="AY77" s="383"/>
      <c r="AZ77" s="383"/>
      <c r="BA77" s="383"/>
      <c r="BB77" s="383"/>
      <c r="BC77" s="383"/>
      <c r="BD77" s="383"/>
      <c r="BE77" s="383"/>
      <c r="BF77" s="383"/>
      <c r="BG77" s="383"/>
      <c r="BH77" s="383"/>
      <c r="BI77" s="383"/>
      <c r="BJ77" s="383"/>
      <c r="BK77" s="383"/>
      <c r="BL77" s="383"/>
      <c r="BM77" s="383"/>
      <c r="BN77" s="383"/>
      <c r="BO77" s="383"/>
      <c r="BP77" s="383"/>
      <c r="BQ77" s="383"/>
      <c r="BR77" s="383"/>
      <c r="BS77" s="383"/>
      <c r="BT77" s="383"/>
      <c r="BU77" s="383"/>
      <c r="BV77" s="383"/>
      <c r="BW77" s="383"/>
      <c r="BX77" s="383"/>
      <c r="BY77" s="383"/>
      <c r="BZ77" s="383"/>
      <c r="CA77" s="383"/>
      <c r="CB77" s="383"/>
      <c r="CC77" s="383"/>
      <c r="CD77" s="383"/>
      <c r="CE77" s="383"/>
      <c r="CF77" s="383"/>
      <c r="CG77" s="383"/>
      <c r="CH77" s="383"/>
      <c r="CI77" s="383"/>
      <c r="CJ77" s="383"/>
      <c r="CK77" s="383"/>
      <c r="CL77" s="383"/>
      <c r="CM77" s="383"/>
      <c r="CN77" s="383"/>
      <c r="CO77" s="383"/>
      <c r="CP77" s="383"/>
      <c r="CQ77" s="383"/>
      <c r="CR77" s="383"/>
      <c r="CS77" s="383"/>
      <c r="CT77" s="383"/>
      <c r="CU77" s="383"/>
      <c r="CV77" s="383"/>
      <c r="CW77" s="383"/>
      <c r="CX77" s="383"/>
      <c r="CY77" s="383"/>
      <c r="CZ77" s="383"/>
      <c r="DA77" s="383"/>
      <c r="DB77" s="383"/>
      <c r="DC77" s="383"/>
      <c r="DD77" s="383"/>
      <c r="DE77" s="383"/>
      <c r="DF77" s="383"/>
      <c r="DG77" s="383"/>
      <c r="DH77" s="383"/>
      <c r="DI77" s="383"/>
      <c r="DJ77" s="383"/>
      <c r="DK77" s="383"/>
      <c r="DL77" s="383"/>
      <c r="DM77" s="383"/>
      <c r="DN77" s="383"/>
      <c r="DO77" s="383"/>
      <c r="DP77" s="383"/>
      <c r="DQ77" s="383"/>
      <c r="DR77" s="383"/>
      <c r="DS77" s="383"/>
    </row>
    <row r="78" spans="1:123" x14ac:dyDescent="0.25">
      <c r="A78" s="373"/>
      <c r="B78" s="373"/>
      <c r="C78" s="373"/>
      <c r="D78" s="373"/>
      <c r="E78" s="373"/>
      <c r="F78" s="373"/>
      <c r="G78" s="373"/>
      <c r="H78" s="373"/>
      <c r="I78" s="383" t="s">
        <v>277</v>
      </c>
      <c r="J78" s="383"/>
      <c r="K78" s="383"/>
      <c r="L78" s="383"/>
      <c r="M78" s="383"/>
      <c r="N78" s="383"/>
      <c r="O78" s="383"/>
      <c r="P78" s="383"/>
      <c r="Q78" s="383"/>
      <c r="R78" s="383"/>
      <c r="S78" s="383"/>
      <c r="T78" s="383"/>
      <c r="U78" s="383"/>
      <c r="V78" s="383"/>
      <c r="W78" s="383"/>
      <c r="X78" s="383"/>
      <c r="Y78" s="383"/>
      <c r="Z78" s="383"/>
      <c r="AA78" s="383"/>
      <c r="AB78" s="383"/>
      <c r="AC78" s="383"/>
      <c r="AD78" s="383"/>
      <c r="AE78" s="383"/>
      <c r="AF78" s="383"/>
      <c r="AG78" s="383"/>
      <c r="AH78" s="383"/>
      <c r="AI78" s="383"/>
      <c r="AJ78" s="383"/>
      <c r="AK78" s="383"/>
      <c r="AL78" s="383"/>
      <c r="AM78" s="383"/>
      <c r="AN78" s="383"/>
      <c r="AO78" s="383"/>
      <c r="AP78" s="383"/>
      <c r="AQ78" s="383"/>
      <c r="AR78" s="383"/>
      <c r="AS78" s="383"/>
      <c r="AT78" s="383"/>
      <c r="AU78" s="383"/>
      <c r="AV78" s="383"/>
      <c r="AW78" s="383"/>
      <c r="AX78" s="383"/>
      <c r="AY78" s="383"/>
      <c r="AZ78" s="383"/>
      <c r="BA78" s="383"/>
      <c r="BB78" s="383"/>
      <c r="BC78" s="383"/>
      <c r="BD78" s="383"/>
      <c r="BE78" s="383"/>
      <c r="BF78" s="383"/>
      <c r="BG78" s="383"/>
      <c r="BH78" s="383"/>
      <c r="BI78" s="383"/>
      <c r="BJ78" s="383"/>
      <c r="BK78" s="383"/>
      <c r="BL78" s="383"/>
      <c r="BM78" s="383"/>
      <c r="BN78" s="383"/>
      <c r="BO78" s="383"/>
      <c r="BP78" s="383"/>
      <c r="BQ78" s="383"/>
      <c r="BR78" s="383"/>
      <c r="BS78" s="383"/>
      <c r="BT78" s="383"/>
      <c r="BU78" s="383"/>
      <c r="BV78" s="383"/>
      <c r="BW78" s="383"/>
      <c r="BX78" s="383"/>
      <c r="BY78" s="383"/>
      <c r="BZ78" s="383"/>
      <c r="CA78" s="383"/>
      <c r="CB78" s="383"/>
      <c r="CC78" s="383"/>
      <c r="CD78" s="383"/>
      <c r="CE78" s="383"/>
      <c r="CF78" s="383"/>
      <c r="CG78" s="383"/>
      <c r="CH78" s="383"/>
      <c r="CI78" s="383"/>
      <c r="CJ78" s="383"/>
      <c r="CK78" s="383"/>
      <c r="CL78" s="383"/>
      <c r="CM78" s="383"/>
      <c r="CN78" s="383"/>
      <c r="CO78" s="383"/>
      <c r="CP78" s="383"/>
      <c r="CQ78" s="383"/>
      <c r="CR78" s="383"/>
      <c r="CS78" s="383"/>
      <c r="CT78" s="383"/>
      <c r="CU78" s="383"/>
      <c r="CV78" s="383"/>
      <c r="CW78" s="383"/>
      <c r="CX78" s="383"/>
      <c r="CY78" s="383"/>
      <c r="CZ78" s="383"/>
      <c r="DA78" s="383"/>
      <c r="DB78" s="383"/>
      <c r="DC78" s="383"/>
      <c r="DD78" s="383"/>
      <c r="DE78" s="383"/>
      <c r="DF78" s="383"/>
      <c r="DG78" s="383"/>
      <c r="DH78" s="383"/>
      <c r="DI78" s="383"/>
      <c r="DJ78" s="383"/>
      <c r="DK78" s="383"/>
      <c r="DL78" s="383"/>
      <c r="DM78" s="383"/>
      <c r="DN78" s="383"/>
      <c r="DO78" s="383"/>
      <c r="DP78" s="383"/>
      <c r="DQ78" s="383"/>
      <c r="DR78" s="383"/>
      <c r="DS78" s="383"/>
    </row>
    <row r="79" spans="1:123" x14ac:dyDescent="0.25">
      <c r="A79" s="373"/>
      <c r="B79" s="373"/>
      <c r="C79" s="373"/>
      <c r="D79" s="373"/>
      <c r="E79" s="373"/>
      <c r="F79" s="373"/>
      <c r="G79" s="373"/>
      <c r="H79" s="373"/>
      <c r="I79" s="383" t="s">
        <v>278</v>
      </c>
      <c r="J79" s="383"/>
      <c r="K79" s="383"/>
      <c r="L79" s="383"/>
      <c r="M79" s="383"/>
      <c r="N79" s="383"/>
      <c r="O79" s="383"/>
      <c r="P79" s="383"/>
      <c r="Q79" s="383"/>
      <c r="R79" s="383"/>
      <c r="S79" s="383"/>
      <c r="T79" s="383"/>
      <c r="U79" s="383"/>
      <c r="V79" s="383"/>
      <c r="W79" s="383"/>
      <c r="X79" s="383"/>
      <c r="Y79" s="383"/>
      <c r="Z79" s="383"/>
      <c r="AA79" s="383"/>
      <c r="AB79" s="383"/>
      <c r="AC79" s="383"/>
      <c r="AD79" s="383"/>
      <c r="AE79" s="383"/>
      <c r="AF79" s="383"/>
      <c r="AG79" s="383"/>
      <c r="AH79" s="383"/>
      <c r="AI79" s="383"/>
      <c r="AJ79" s="383"/>
      <c r="AK79" s="383"/>
      <c r="AL79" s="383"/>
      <c r="AM79" s="383"/>
      <c r="AN79" s="383"/>
      <c r="AO79" s="383"/>
      <c r="AP79" s="383"/>
      <c r="AQ79" s="383"/>
      <c r="AR79" s="383"/>
      <c r="AS79" s="383"/>
      <c r="AT79" s="383"/>
      <c r="AU79" s="383"/>
      <c r="AV79" s="383"/>
      <c r="AW79" s="383"/>
      <c r="AX79" s="383"/>
      <c r="AY79" s="383"/>
      <c r="AZ79" s="383"/>
      <c r="BA79" s="383"/>
      <c r="BB79" s="383"/>
      <c r="BC79" s="383"/>
      <c r="BD79" s="383"/>
      <c r="BE79" s="383"/>
      <c r="BF79" s="383"/>
      <c r="BG79" s="383"/>
      <c r="BH79" s="383"/>
      <c r="BI79" s="383"/>
      <c r="BJ79" s="383"/>
      <c r="BK79" s="383"/>
      <c r="BL79" s="383"/>
      <c r="BM79" s="383"/>
      <c r="BN79" s="383"/>
      <c r="BO79" s="383"/>
      <c r="BP79" s="383"/>
      <c r="BQ79" s="383"/>
      <c r="BR79" s="383"/>
      <c r="BS79" s="383"/>
      <c r="BT79" s="383"/>
      <c r="BU79" s="383"/>
      <c r="BV79" s="383"/>
      <c r="BW79" s="383"/>
      <c r="BX79" s="383"/>
      <c r="BY79" s="383"/>
      <c r="BZ79" s="383"/>
      <c r="CA79" s="383"/>
      <c r="CB79" s="383"/>
      <c r="CC79" s="383"/>
      <c r="CD79" s="383"/>
      <c r="CE79" s="383"/>
      <c r="CF79" s="383"/>
      <c r="CG79" s="383"/>
      <c r="CH79" s="383"/>
      <c r="CI79" s="383"/>
      <c r="CJ79" s="383"/>
      <c r="CK79" s="383"/>
      <c r="CL79" s="383"/>
      <c r="CM79" s="383"/>
      <c r="CN79" s="383"/>
      <c r="CO79" s="383"/>
      <c r="CP79" s="383"/>
      <c r="CQ79" s="383"/>
      <c r="CR79" s="383"/>
      <c r="CS79" s="383"/>
      <c r="CT79" s="383"/>
      <c r="CU79" s="383"/>
      <c r="CV79" s="383"/>
      <c r="CW79" s="383"/>
      <c r="CX79" s="383"/>
      <c r="CY79" s="383"/>
      <c r="CZ79" s="383"/>
      <c r="DA79" s="383"/>
      <c r="DB79" s="383"/>
      <c r="DC79" s="383"/>
      <c r="DD79" s="383"/>
      <c r="DE79" s="383"/>
      <c r="DF79" s="383"/>
      <c r="DG79" s="383"/>
      <c r="DH79" s="383"/>
      <c r="DI79" s="383"/>
      <c r="DJ79" s="383"/>
      <c r="DK79" s="383"/>
      <c r="DL79" s="383"/>
      <c r="DM79" s="383"/>
      <c r="DN79" s="383"/>
      <c r="DO79" s="383"/>
      <c r="DP79" s="383"/>
      <c r="DQ79" s="383"/>
      <c r="DR79" s="383"/>
      <c r="DS79" s="383"/>
    </row>
    <row r="82" spans="1:18" x14ac:dyDescent="0.25">
      <c r="A82" s="25" t="s">
        <v>354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8" t="s">
        <v>355</v>
      </c>
      <c r="N82" s="17"/>
      <c r="O82" s="17"/>
      <c r="P82" s="17"/>
      <c r="Q82" s="17"/>
      <c r="R82" s="17"/>
    </row>
    <row r="83" spans="1:18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8" t="s">
        <v>356</v>
      </c>
      <c r="N83" s="17"/>
      <c r="O83" s="17"/>
      <c r="P83" s="17"/>
      <c r="Q83" s="17"/>
      <c r="R83" s="17"/>
    </row>
    <row r="84" spans="1:18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8" t="s">
        <v>357</v>
      </c>
      <c r="N84" s="17"/>
      <c r="O84" s="17"/>
      <c r="P84" s="17"/>
      <c r="Q84" s="17"/>
      <c r="R84" s="17"/>
    </row>
    <row r="85" spans="1:18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8" t="s">
        <v>358</v>
      </c>
      <c r="N85" s="17"/>
      <c r="O85" s="17"/>
      <c r="P85" s="17"/>
      <c r="Q85" s="17"/>
      <c r="R85" s="17"/>
    </row>
    <row r="92" spans="1:18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 s="2" customFormat="1" ht="11.25" x14ac:dyDescent="0.2">
      <c r="A93" s="24" t="s">
        <v>279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</sheetData>
  <mergeCells count="285">
    <mergeCell ref="A75:H79"/>
    <mergeCell ref="I75:AO75"/>
    <mergeCell ref="AP75:BE79"/>
    <mergeCell ref="BF75:CA79"/>
    <mergeCell ref="CB75:CW79"/>
    <mergeCell ref="CX75:DS79"/>
    <mergeCell ref="I76:AO76"/>
    <mergeCell ref="I77:AO77"/>
    <mergeCell ref="I78:AO78"/>
    <mergeCell ref="I79:AO79"/>
    <mergeCell ref="A71:H71"/>
    <mergeCell ref="I71:AO71"/>
    <mergeCell ref="AP71:BE71"/>
    <mergeCell ref="BF71:CA71"/>
    <mergeCell ref="CB71:CW71"/>
    <mergeCell ref="CX71:DS71"/>
    <mergeCell ref="A72:H74"/>
    <mergeCell ref="I72:AO72"/>
    <mergeCell ref="AP72:BE74"/>
    <mergeCell ref="BF72:CA74"/>
    <mergeCell ref="CB72:CW74"/>
    <mergeCell ref="CX72:DS74"/>
    <mergeCell ref="I73:AO73"/>
    <mergeCell ref="I74:AO74"/>
    <mergeCell ref="A68:H68"/>
    <mergeCell ref="I68:AO68"/>
    <mergeCell ref="AP68:BE68"/>
    <mergeCell ref="BF68:CA68"/>
    <mergeCell ref="CB68:CW68"/>
    <mergeCell ref="CX68:DS68"/>
    <mergeCell ref="A69:H70"/>
    <mergeCell ref="I69:AO69"/>
    <mergeCell ref="AP69:BE70"/>
    <mergeCell ref="BF69:CA70"/>
    <mergeCell ref="CB69:CW70"/>
    <mergeCell ref="CX69:DS70"/>
    <mergeCell ref="I70:AO70"/>
    <mergeCell ref="A64:H66"/>
    <mergeCell ref="I64:AO64"/>
    <mergeCell ref="AP64:BE66"/>
    <mergeCell ref="BF64:CA66"/>
    <mergeCell ref="CB64:CW66"/>
    <mergeCell ref="CX64:DS66"/>
    <mergeCell ref="I65:AO65"/>
    <mergeCell ref="I66:AO66"/>
    <mergeCell ref="A67:H67"/>
    <mergeCell ref="I67:AO67"/>
    <mergeCell ref="AP67:BE67"/>
    <mergeCell ref="BF67:CA67"/>
    <mergeCell ref="CB67:CW67"/>
    <mergeCell ref="CX67:DS67"/>
    <mergeCell ref="A61:H61"/>
    <mergeCell ref="I61:AO61"/>
    <mergeCell ref="AP61:BE61"/>
    <mergeCell ref="BF61:CA61"/>
    <mergeCell ref="CB61:CW61"/>
    <mergeCell ref="CX61:DS61"/>
    <mergeCell ref="A62:H63"/>
    <mergeCell ref="I62:AO62"/>
    <mergeCell ref="AP62:BE63"/>
    <mergeCell ref="BF62:CA63"/>
    <mergeCell ref="CB62:CW63"/>
    <mergeCell ref="CX62:DS63"/>
    <mergeCell ref="I63:AO63"/>
    <mergeCell ref="A58:H59"/>
    <mergeCell ref="I58:AO58"/>
    <mergeCell ref="AP58:BE59"/>
    <mergeCell ref="BF58:CA59"/>
    <mergeCell ref="CB58:CW59"/>
    <mergeCell ref="CX58:DS59"/>
    <mergeCell ref="I59:AO59"/>
    <mergeCell ref="A60:H60"/>
    <mergeCell ref="I60:AO60"/>
    <mergeCell ref="AP60:BE60"/>
    <mergeCell ref="BF60:CA60"/>
    <mergeCell ref="CB60:CW60"/>
    <mergeCell ref="CX60:DS60"/>
    <mergeCell ref="A55:H55"/>
    <mergeCell ref="I55:AO55"/>
    <mergeCell ref="AP55:BE55"/>
    <mergeCell ref="BF55:CA55"/>
    <mergeCell ref="CB55:CW55"/>
    <mergeCell ref="CX55:DS55"/>
    <mergeCell ref="A56:H57"/>
    <mergeCell ref="I56:AO56"/>
    <mergeCell ref="AP56:BE57"/>
    <mergeCell ref="BF56:CA57"/>
    <mergeCell ref="CB56:CW57"/>
    <mergeCell ref="CX56:DS57"/>
    <mergeCell ref="I57:AO57"/>
    <mergeCell ref="A51:H52"/>
    <mergeCell ref="I51:AO51"/>
    <mergeCell ref="AP51:BE52"/>
    <mergeCell ref="BF51:CA52"/>
    <mergeCell ref="CB51:CW52"/>
    <mergeCell ref="CX51:DS52"/>
    <mergeCell ref="I52:AO52"/>
    <mergeCell ref="A53:H54"/>
    <mergeCell ref="I53:AO53"/>
    <mergeCell ref="AP53:BE54"/>
    <mergeCell ref="BF53:CA54"/>
    <mergeCell ref="CB53:CW54"/>
    <mergeCell ref="CX53:DS54"/>
    <mergeCell ref="I54:AO54"/>
    <mergeCell ref="A49:H49"/>
    <mergeCell ref="I49:AO49"/>
    <mergeCell ref="AP49:BE49"/>
    <mergeCell ref="BF49:CA49"/>
    <mergeCell ref="CB49:CW49"/>
    <mergeCell ref="CX49:DS49"/>
    <mergeCell ref="A50:H50"/>
    <mergeCell ref="I50:AO50"/>
    <mergeCell ref="AP50:BE50"/>
    <mergeCell ref="BF50:CA50"/>
    <mergeCell ref="CB50:CW50"/>
    <mergeCell ref="CX50:DS50"/>
    <mergeCell ref="A45:H47"/>
    <mergeCell ref="I45:AO45"/>
    <mergeCell ref="AP45:BE47"/>
    <mergeCell ref="BF45:CA47"/>
    <mergeCell ref="CB45:CW47"/>
    <mergeCell ref="CX45:DS47"/>
    <mergeCell ref="I46:AO46"/>
    <mergeCell ref="I47:AO47"/>
    <mergeCell ref="A48:H48"/>
    <mergeCell ref="I48:AO48"/>
    <mergeCell ref="AP48:BE48"/>
    <mergeCell ref="BF48:CA48"/>
    <mergeCell ref="CB48:CW48"/>
    <mergeCell ref="CX48:DS48"/>
    <mergeCell ref="A41:H42"/>
    <mergeCell ref="I41:AO41"/>
    <mergeCell ref="AP41:BE42"/>
    <mergeCell ref="BF41:CA42"/>
    <mergeCell ref="CB41:CW42"/>
    <mergeCell ref="CX41:DS42"/>
    <mergeCell ref="I42:AO42"/>
    <mergeCell ref="A43:H44"/>
    <mergeCell ref="I43:AO43"/>
    <mergeCell ref="AP43:BE43"/>
    <mergeCell ref="BF43:CA44"/>
    <mergeCell ref="CB43:CW44"/>
    <mergeCell ref="CX43:DS44"/>
    <mergeCell ref="I44:AO44"/>
    <mergeCell ref="AP44:BE44"/>
    <mergeCell ref="A37:H37"/>
    <mergeCell ref="I37:AO37"/>
    <mergeCell ref="AP37:BE37"/>
    <mergeCell ref="BF37:CA37"/>
    <mergeCell ref="CB37:CW37"/>
    <mergeCell ref="CX37:DS37"/>
    <mergeCell ref="A38:H40"/>
    <mergeCell ref="I38:AO38"/>
    <mergeCell ref="AP38:BE40"/>
    <mergeCell ref="BF38:CA40"/>
    <mergeCell ref="CB38:CW40"/>
    <mergeCell ref="CX38:DS40"/>
    <mergeCell ref="I39:AO39"/>
    <mergeCell ref="I40:AO40"/>
    <mergeCell ref="A32:H33"/>
    <mergeCell ref="I32:AO32"/>
    <mergeCell ref="AP32:BE33"/>
    <mergeCell ref="BF32:CA33"/>
    <mergeCell ref="CB32:CW33"/>
    <mergeCell ref="CX32:DS33"/>
    <mergeCell ref="I33:AO33"/>
    <mergeCell ref="A34:H36"/>
    <mergeCell ref="I34:AO34"/>
    <mergeCell ref="AP34:BE36"/>
    <mergeCell ref="BF34:CA36"/>
    <mergeCell ref="CB34:CW36"/>
    <mergeCell ref="CX34:DS36"/>
    <mergeCell ref="I35:AO35"/>
    <mergeCell ref="I36:AO36"/>
    <mergeCell ref="A29:H30"/>
    <mergeCell ref="I29:AO29"/>
    <mergeCell ref="AP29:BE30"/>
    <mergeCell ref="BF29:CA30"/>
    <mergeCell ref="CB29:CW30"/>
    <mergeCell ref="CX29:DS30"/>
    <mergeCell ref="I30:AO30"/>
    <mergeCell ref="A31:H31"/>
    <mergeCell ref="I31:AO31"/>
    <mergeCell ref="AP31:BE31"/>
    <mergeCell ref="BF31:CA31"/>
    <mergeCell ref="CB31:CW31"/>
    <mergeCell ref="CX31:DS31"/>
    <mergeCell ref="A27:H27"/>
    <mergeCell ref="I27:AO27"/>
    <mergeCell ref="AP27:BE27"/>
    <mergeCell ref="BF27:CA27"/>
    <mergeCell ref="CB27:CW27"/>
    <mergeCell ref="CX27:DS27"/>
    <mergeCell ref="A28:H28"/>
    <mergeCell ref="I28:AO28"/>
    <mergeCell ref="AP28:BE28"/>
    <mergeCell ref="BF28:CA28"/>
    <mergeCell ref="CB28:CW28"/>
    <mergeCell ref="CX28:DS28"/>
    <mergeCell ref="A24:H24"/>
    <mergeCell ref="I24:AO24"/>
    <mergeCell ref="AP24:BE24"/>
    <mergeCell ref="BF24:CA24"/>
    <mergeCell ref="CB24:CW24"/>
    <mergeCell ref="CX24:DS24"/>
    <mergeCell ref="A25:H26"/>
    <mergeCell ref="I25:AO25"/>
    <mergeCell ref="AP25:BE26"/>
    <mergeCell ref="BF25:CA26"/>
    <mergeCell ref="CB25:CW26"/>
    <mergeCell ref="CX25:DS26"/>
    <mergeCell ref="I26:AO26"/>
    <mergeCell ref="A22:H22"/>
    <mergeCell ref="I22:AO22"/>
    <mergeCell ref="AP22:BE22"/>
    <mergeCell ref="BF22:CA22"/>
    <mergeCell ref="CB22:CW22"/>
    <mergeCell ref="CX22:DS22"/>
    <mergeCell ref="A23:H23"/>
    <mergeCell ref="I23:AO23"/>
    <mergeCell ref="AP23:BE23"/>
    <mergeCell ref="BF23:CA23"/>
    <mergeCell ref="CB23:CW23"/>
    <mergeCell ref="CX23:DS23"/>
    <mergeCell ref="A19:H20"/>
    <mergeCell ref="I19:AO19"/>
    <mergeCell ref="AP19:BE20"/>
    <mergeCell ref="BF19:CA20"/>
    <mergeCell ref="CB19:CW20"/>
    <mergeCell ref="CX19:DS20"/>
    <mergeCell ref="I20:AO20"/>
    <mergeCell ref="A21:H21"/>
    <mergeCell ref="I21:AO21"/>
    <mergeCell ref="AP21:BE21"/>
    <mergeCell ref="BF21:CA21"/>
    <mergeCell ref="CB21:CW21"/>
    <mergeCell ref="CX21:DS21"/>
    <mergeCell ref="A16:H16"/>
    <mergeCell ref="I16:AO16"/>
    <mergeCell ref="AP16:BE16"/>
    <mergeCell ref="BF16:CA16"/>
    <mergeCell ref="CB16:CW16"/>
    <mergeCell ref="CX16:DS16"/>
    <mergeCell ref="A17:H18"/>
    <mergeCell ref="I17:AO17"/>
    <mergeCell ref="AP17:BE18"/>
    <mergeCell ref="BF17:CA18"/>
    <mergeCell ref="CB17:CW18"/>
    <mergeCell ref="CX17:DS18"/>
    <mergeCell ref="I18:AO18"/>
    <mergeCell ref="A11:H15"/>
    <mergeCell ref="I11:AO11"/>
    <mergeCell ref="AP11:BE15"/>
    <mergeCell ref="BF11:CA15"/>
    <mergeCell ref="CB11:CW15"/>
    <mergeCell ref="CX11:DS15"/>
    <mergeCell ref="I12:AO12"/>
    <mergeCell ref="I13:AO13"/>
    <mergeCell ref="I14:AO14"/>
    <mergeCell ref="I15:AO15"/>
    <mergeCell ref="A9:H9"/>
    <mergeCell ref="I9:AO9"/>
    <mergeCell ref="AP9:BE9"/>
    <mergeCell ref="BF9:CA9"/>
    <mergeCell ref="CB9:CW9"/>
    <mergeCell ref="CX9:DS9"/>
    <mergeCell ref="A10:H10"/>
    <mergeCell ref="I10:AO10"/>
    <mergeCell ref="AP10:BE10"/>
    <mergeCell ref="BF10:CA10"/>
    <mergeCell ref="CB10:CW10"/>
    <mergeCell ref="CX10:DS10"/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</mergeCells>
  <printOptions gridLines="1"/>
  <pageMargins left="0.39374999999999999" right="0.39374999999999999" top="0.27569444444444402" bottom="0.39374999999999999" header="0.51180555555555496" footer="0.51180555555555496"/>
  <pageSetup paperSize="9" firstPageNumber="0" fitToHeight="0" orientation="landscape" horizontalDpi="300" verticalDpi="300"/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  <pageSetUpPr fitToPage="1"/>
  </sheetPr>
  <dimension ref="A1:KO105"/>
  <sheetViews>
    <sheetView view="pageBreakPreview" topLeftCell="F1" zoomScaleNormal="100" zoomScaleSheetLayoutView="100" zoomScalePageLayoutView="90" workbookViewId="0">
      <pane xSplit="52" ySplit="14" topLeftCell="BF15" activePane="bottomRight" state="frozen"/>
      <selection activeCell="F1" sqref="F1"/>
      <selection pane="topRight" activeCell="BF1" sqref="BF1"/>
      <selection pane="bottomLeft" activeCell="F15" sqref="F15"/>
      <selection pane="bottomRight" activeCell="ID81" sqref="ID81"/>
    </sheetView>
  </sheetViews>
  <sheetFormatPr defaultColWidth="8.85546875" defaultRowHeight="15.75" x14ac:dyDescent="0.25"/>
  <cols>
    <col min="1" max="57" width="1.140625" style="1" customWidth="1"/>
    <col min="58" max="79" width="1.140625" style="1" hidden="1" customWidth="1"/>
    <col min="80" max="101" width="1.140625" style="485" customWidth="1"/>
    <col min="102" max="123" width="1.140625" style="485" hidden="1" customWidth="1"/>
    <col min="124" max="167" width="1.140625" style="485" customWidth="1"/>
    <col min="168" max="168" width="1.28515625" style="1" hidden="1" customWidth="1"/>
    <col min="169" max="211" width="1.140625" style="1" hidden="1" customWidth="1"/>
    <col min="212" max="301" width="1.140625" style="1" customWidth="1"/>
    <col min="302" max="1069" width="1.140625" customWidth="1"/>
  </cols>
  <sheetData>
    <row r="1" spans="1:211" s="2" customFormat="1" ht="11.25" hidden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494"/>
      <c r="CC1" s="494"/>
      <c r="CD1" s="494"/>
      <c r="CE1" s="494"/>
      <c r="CF1" s="494"/>
      <c r="CG1" s="494"/>
      <c r="CH1" s="494"/>
      <c r="CI1" s="494"/>
      <c r="CJ1" s="494"/>
      <c r="CK1" s="494"/>
      <c r="CL1" s="494"/>
      <c r="CM1" s="494"/>
      <c r="CN1" s="494"/>
      <c r="CO1" s="494"/>
      <c r="CP1" s="494"/>
      <c r="CQ1" s="494"/>
      <c r="CR1" s="494"/>
      <c r="CS1" s="494"/>
      <c r="CT1" s="494"/>
      <c r="CU1" s="494"/>
      <c r="CV1" s="494"/>
      <c r="CW1" s="494"/>
      <c r="CX1" s="494"/>
      <c r="CY1" s="494"/>
      <c r="CZ1" s="494"/>
      <c r="DA1" s="494"/>
      <c r="DB1" s="494"/>
      <c r="DC1" s="494"/>
      <c r="DD1" s="494"/>
      <c r="DE1" s="494"/>
      <c r="DF1" s="494"/>
      <c r="DG1" s="494"/>
      <c r="DH1" s="494"/>
      <c r="DI1" s="494"/>
      <c r="DJ1" s="494"/>
      <c r="DK1" s="494"/>
      <c r="DL1" s="494"/>
      <c r="DM1" s="494"/>
      <c r="DN1" s="494"/>
      <c r="DO1" s="494"/>
      <c r="DP1" s="494"/>
      <c r="DQ1" s="494"/>
      <c r="DR1" s="494"/>
      <c r="DS1" s="494"/>
      <c r="DT1" s="494"/>
      <c r="DU1" s="494"/>
      <c r="DV1" s="494"/>
      <c r="DW1" s="494"/>
      <c r="DX1" s="494"/>
      <c r="DY1" s="494"/>
      <c r="DZ1" s="494"/>
      <c r="EA1" s="494"/>
      <c r="EB1" s="494"/>
      <c r="EC1" s="494"/>
      <c r="ED1" s="494"/>
      <c r="EE1" s="494"/>
      <c r="EF1" s="494"/>
      <c r="EG1" s="494"/>
      <c r="EH1" s="494"/>
      <c r="EI1" s="494"/>
      <c r="EJ1" s="494"/>
      <c r="EK1" s="494"/>
      <c r="EL1" s="494"/>
      <c r="EM1" s="494"/>
      <c r="EN1" s="494"/>
      <c r="EO1" s="494"/>
      <c r="EP1" s="494"/>
      <c r="EQ1" s="494"/>
      <c r="ER1" s="494"/>
      <c r="ES1" s="494"/>
      <c r="ET1" s="494"/>
      <c r="EU1" s="494"/>
      <c r="EV1" s="494"/>
      <c r="EW1" s="494"/>
      <c r="EX1" s="494"/>
      <c r="EY1" s="494"/>
      <c r="EZ1" s="494"/>
      <c r="FA1" s="494"/>
      <c r="FB1" s="494"/>
      <c r="FC1" s="494"/>
      <c r="FD1" s="494"/>
      <c r="FE1" s="494"/>
      <c r="FF1" s="494"/>
      <c r="FG1" s="494"/>
      <c r="FH1" s="494"/>
      <c r="FI1" s="494"/>
      <c r="FJ1" s="494"/>
      <c r="FK1" s="495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9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9" t="s">
        <v>359</v>
      </c>
    </row>
    <row r="2" spans="1:211" s="2" customFormat="1" ht="11.25" hidden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494"/>
      <c r="CC2" s="494"/>
      <c r="CD2" s="494"/>
      <c r="CE2" s="494"/>
      <c r="CF2" s="494"/>
      <c r="CG2" s="494"/>
      <c r="CH2" s="494"/>
      <c r="CI2" s="494"/>
      <c r="CJ2" s="494"/>
      <c r="CK2" s="494"/>
      <c r="CL2" s="494"/>
      <c r="CM2" s="494"/>
      <c r="CN2" s="494"/>
      <c r="CO2" s="494"/>
      <c r="CP2" s="494"/>
      <c r="CQ2" s="494"/>
      <c r="CR2" s="494"/>
      <c r="CS2" s="494"/>
      <c r="CT2" s="494"/>
      <c r="CU2" s="494"/>
      <c r="CV2" s="494"/>
      <c r="CW2" s="494"/>
      <c r="CX2" s="494"/>
      <c r="CY2" s="494"/>
      <c r="CZ2" s="494"/>
      <c r="DA2" s="494"/>
      <c r="DB2" s="494"/>
      <c r="DC2" s="494"/>
      <c r="DD2" s="494"/>
      <c r="DE2" s="494"/>
      <c r="DF2" s="494"/>
      <c r="DG2" s="494"/>
      <c r="DH2" s="494"/>
      <c r="DI2" s="494"/>
      <c r="DJ2" s="494"/>
      <c r="DK2" s="494"/>
      <c r="DL2" s="494"/>
      <c r="DM2" s="494"/>
      <c r="DN2" s="494"/>
      <c r="DO2" s="494"/>
      <c r="DP2" s="494"/>
      <c r="DQ2" s="494"/>
      <c r="DR2" s="494"/>
      <c r="DS2" s="494"/>
      <c r="DT2" s="494"/>
      <c r="DU2" s="494"/>
      <c r="DV2" s="494"/>
      <c r="DW2" s="494"/>
      <c r="DX2" s="494"/>
      <c r="DY2" s="494"/>
      <c r="DZ2" s="494"/>
      <c r="EA2" s="494"/>
      <c r="EB2" s="494"/>
      <c r="EC2" s="494"/>
      <c r="ED2" s="494"/>
      <c r="EE2" s="494"/>
      <c r="EF2" s="494"/>
      <c r="EG2" s="494"/>
      <c r="EH2" s="494"/>
      <c r="EI2" s="494"/>
      <c r="EJ2" s="494"/>
      <c r="EK2" s="494"/>
      <c r="EL2" s="494"/>
      <c r="EM2" s="494"/>
      <c r="EN2" s="494"/>
      <c r="EO2" s="494"/>
      <c r="EP2" s="494"/>
      <c r="EQ2" s="494"/>
      <c r="ER2" s="494"/>
      <c r="ES2" s="494"/>
      <c r="ET2" s="494"/>
      <c r="EU2" s="494"/>
      <c r="EV2" s="494"/>
      <c r="EW2" s="494"/>
      <c r="EX2" s="494"/>
      <c r="EY2" s="494"/>
      <c r="EZ2" s="494"/>
      <c r="FA2" s="494"/>
      <c r="FB2" s="494"/>
      <c r="FC2" s="494"/>
      <c r="FD2" s="494"/>
      <c r="FE2" s="494"/>
      <c r="FF2" s="494"/>
      <c r="FG2" s="494"/>
      <c r="FH2" s="494"/>
      <c r="FI2" s="494"/>
      <c r="FJ2" s="494"/>
      <c r="FK2" s="495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9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9" t="s">
        <v>172</v>
      </c>
    </row>
    <row r="3" spans="1:211" s="2" customFormat="1" ht="11.25" hidden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494"/>
      <c r="CC3" s="494"/>
      <c r="CD3" s="494"/>
      <c r="CE3" s="494"/>
      <c r="CF3" s="494"/>
      <c r="CG3" s="494"/>
      <c r="CH3" s="494"/>
      <c r="CI3" s="494"/>
      <c r="CJ3" s="494"/>
      <c r="CK3" s="494"/>
      <c r="CL3" s="494"/>
      <c r="CM3" s="494"/>
      <c r="CN3" s="494"/>
      <c r="CO3" s="494"/>
      <c r="CP3" s="494"/>
      <c r="CQ3" s="494"/>
      <c r="CR3" s="494"/>
      <c r="CS3" s="494"/>
      <c r="CT3" s="494"/>
      <c r="CU3" s="494"/>
      <c r="CV3" s="494"/>
      <c r="CW3" s="494"/>
      <c r="CX3" s="494"/>
      <c r="CY3" s="494"/>
      <c r="CZ3" s="494"/>
      <c r="DA3" s="494"/>
      <c r="DB3" s="494"/>
      <c r="DC3" s="494"/>
      <c r="DD3" s="494"/>
      <c r="DE3" s="494"/>
      <c r="DF3" s="494"/>
      <c r="DG3" s="494"/>
      <c r="DH3" s="494"/>
      <c r="DI3" s="494"/>
      <c r="DJ3" s="494"/>
      <c r="DK3" s="494"/>
      <c r="DL3" s="494"/>
      <c r="DM3" s="494"/>
      <c r="DN3" s="494"/>
      <c r="DO3" s="494"/>
      <c r="DP3" s="494"/>
      <c r="DQ3" s="494"/>
      <c r="DR3" s="494"/>
      <c r="DS3" s="494"/>
      <c r="DT3" s="494"/>
      <c r="DU3" s="494"/>
      <c r="DV3" s="494"/>
      <c r="DW3" s="494"/>
      <c r="DX3" s="494"/>
      <c r="DY3" s="494"/>
      <c r="DZ3" s="494"/>
      <c r="EA3" s="494"/>
      <c r="EB3" s="494"/>
      <c r="EC3" s="494"/>
      <c r="ED3" s="494"/>
      <c r="EE3" s="494"/>
      <c r="EF3" s="494"/>
      <c r="EG3" s="494"/>
      <c r="EH3" s="494"/>
      <c r="EI3" s="494"/>
      <c r="EJ3" s="494"/>
      <c r="EK3" s="494"/>
      <c r="EL3" s="494"/>
      <c r="EM3" s="494"/>
      <c r="EN3" s="494"/>
      <c r="EO3" s="494"/>
      <c r="EP3" s="494"/>
      <c r="EQ3" s="494"/>
      <c r="ER3" s="494"/>
      <c r="ES3" s="494"/>
      <c r="ET3" s="494"/>
      <c r="EU3" s="494"/>
      <c r="EV3" s="494"/>
      <c r="EW3" s="494"/>
      <c r="EX3" s="494"/>
      <c r="EY3" s="494"/>
      <c r="EZ3" s="494"/>
      <c r="FA3" s="494"/>
      <c r="FB3" s="494"/>
      <c r="FC3" s="494"/>
      <c r="FD3" s="494"/>
      <c r="FE3" s="494"/>
      <c r="FF3" s="494"/>
      <c r="FG3" s="494"/>
      <c r="FH3" s="494"/>
      <c r="FI3" s="494"/>
      <c r="FJ3" s="494"/>
      <c r="FK3" s="495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9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9" t="s">
        <v>173</v>
      </c>
    </row>
    <row r="4" spans="1:211" hidden="1" x14ac:dyDescent="0.25"/>
    <row r="5" spans="1:211" hidden="1" x14ac:dyDescent="0.25"/>
    <row r="6" spans="1:211" hidden="1" x14ac:dyDescent="0.25"/>
    <row r="7" spans="1:211" s="15" customFormat="1" ht="18.75" x14ac:dyDescent="0.3">
      <c r="A7" s="371" t="s">
        <v>360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371"/>
      <c r="AQ7" s="371"/>
      <c r="AR7" s="371"/>
      <c r="AS7" s="371"/>
      <c r="AT7" s="371"/>
      <c r="AU7" s="371"/>
      <c r="AV7" s="371"/>
      <c r="AW7" s="371"/>
      <c r="AX7" s="371"/>
      <c r="AY7" s="371"/>
      <c r="AZ7" s="371"/>
      <c r="BA7" s="371"/>
      <c r="BB7" s="371"/>
      <c r="BC7" s="371"/>
      <c r="BD7" s="371"/>
      <c r="BE7" s="371"/>
      <c r="BF7" s="371"/>
      <c r="BG7" s="371"/>
      <c r="BH7" s="371"/>
      <c r="BI7" s="371"/>
      <c r="BJ7" s="371"/>
      <c r="BK7" s="371"/>
      <c r="BL7" s="371"/>
      <c r="BM7" s="371"/>
      <c r="BN7" s="371"/>
      <c r="BO7" s="371"/>
      <c r="BP7" s="371"/>
      <c r="BQ7" s="371"/>
      <c r="BR7" s="371"/>
      <c r="BS7" s="371"/>
      <c r="BT7" s="371"/>
      <c r="BU7" s="371"/>
      <c r="BV7" s="371"/>
      <c r="BW7" s="371"/>
      <c r="BX7" s="371"/>
      <c r="BY7" s="371"/>
      <c r="BZ7" s="371"/>
      <c r="CA7" s="371"/>
      <c r="CB7" s="371"/>
      <c r="CC7" s="371"/>
      <c r="CD7" s="371"/>
      <c r="CE7" s="371"/>
      <c r="CF7" s="371"/>
      <c r="CG7" s="371"/>
      <c r="CH7" s="371"/>
      <c r="CI7" s="371"/>
      <c r="CJ7" s="371"/>
      <c r="CK7" s="371"/>
      <c r="CL7" s="371"/>
      <c r="CM7" s="371"/>
      <c r="CN7" s="371"/>
      <c r="CO7" s="371"/>
      <c r="CP7" s="371"/>
      <c r="CQ7" s="371"/>
      <c r="CR7" s="371"/>
      <c r="CS7" s="371"/>
      <c r="CT7" s="371"/>
      <c r="CU7" s="371"/>
      <c r="CV7" s="371"/>
      <c r="CW7" s="371"/>
      <c r="CX7" s="371"/>
      <c r="CY7" s="371"/>
      <c r="CZ7" s="371"/>
      <c r="DA7" s="371"/>
      <c r="DB7" s="371"/>
      <c r="DC7" s="371"/>
      <c r="DD7" s="371"/>
      <c r="DE7" s="371"/>
      <c r="DF7" s="371"/>
      <c r="DG7" s="371"/>
      <c r="DH7" s="371"/>
      <c r="DI7" s="371"/>
      <c r="DJ7" s="371"/>
      <c r="DK7" s="371"/>
      <c r="DL7" s="371"/>
      <c r="DM7" s="371"/>
      <c r="DN7" s="371"/>
      <c r="DO7" s="371"/>
      <c r="DP7" s="371"/>
      <c r="DQ7" s="371"/>
      <c r="DR7" s="371"/>
      <c r="DS7" s="371"/>
      <c r="DT7" s="371"/>
      <c r="DU7" s="371"/>
      <c r="DV7" s="371"/>
      <c r="DW7" s="371"/>
      <c r="DX7" s="371"/>
      <c r="DY7" s="371"/>
      <c r="DZ7" s="371"/>
      <c r="EA7" s="371"/>
      <c r="EB7" s="371"/>
      <c r="EC7" s="371"/>
      <c r="ED7" s="371"/>
      <c r="EE7" s="371"/>
      <c r="EF7" s="371"/>
      <c r="EG7" s="371"/>
      <c r="EH7" s="371"/>
      <c r="EI7" s="371"/>
      <c r="EJ7" s="371"/>
      <c r="EK7" s="371"/>
      <c r="EL7" s="371"/>
      <c r="EM7" s="371"/>
      <c r="EN7" s="371"/>
      <c r="EO7" s="371"/>
      <c r="EP7" s="371"/>
      <c r="EQ7" s="371"/>
      <c r="ER7" s="371"/>
      <c r="ES7" s="371"/>
      <c r="ET7" s="371"/>
      <c r="EU7" s="371"/>
      <c r="EV7" s="371"/>
      <c r="EW7" s="371"/>
      <c r="EX7" s="371"/>
      <c r="EY7" s="371"/>
      <c r="EZ7" s="371"/>
      <c r="FA7" s="371"/>
      <c r="FB7" s="371"/>
      <c r="FC7" s="371"/>
      <c r="FD7" s="371"/>
      <c r="FE7" s="371"/>
      <c r="FF7" s="371"/>
      <c r="FG7" s="371"/>
      <c r="FH7" s="371"/>
      <c r="FI7" s="371"/>
      <c r="FJ7" s="371"/>
      <c r="FK7" s="371"/>
    </row>
    <row r="10" spans="1:211" x14ac:dyDescent="0.25">
      <c r="A10" s="372" t="s">
        <v>1</v>
      </c>
      <c r="B10" s="372"/>
      <c r="C10" s="372"/>
      <c r="D10" s="372"/>
      <c r="E10" s="372"/>
      <c r="F10" s="372"/>
      <c r="G10" s="372"/>
      <c r="H10" s="372"/>
      <c r="I10" s="372" t="s">
        <v>2</v>
      </c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2"/>
      <c r="AJ10" s="372"/>
      <c r="AK10" s="372"/>
      <c r="AL10" s="372"/>
      <c r="AM10" s="372"/>
      <c r="AN10" s="372"/>
      <c r="AO10" s="372"/>
      <c r="AP10" s="372" t="s">
        <v>3</v>
      </c>
      <c r="AQ10" s="372"/>
      <c r="AR10" s="372"/>
      <c r="AS10" s="372"/>
      <c r="AT10" s="372"/>
      <c r="AU10" s="372"/>
      <c r="AV10" s="372"/>
      <c r="AW10" s="372"/>
      <c r="AX10" s="372"/>
      <c r="AY10" s="372"/>
      <c r="AZ10" s="372"/>
      <c r="BA10" s="372"/>
      <c r="BB10" s="372"/>
      <c r="BC10" s="372"/>
      <c r="BD10" s="372"/>
      <c r="BE10" s="372"/>
      <c r="BF10" s="372" t="s">
        <v>4</v>
      </c>
      <c r="BG10" s="372"/>
      <c r="BH10" s="372"/>
      <c r="BI10" s="372"/>
      <c r="BJ10" s="372"/>
      <c r="BK10" s="372"/>
      <c r="BL10" s="372"/>
      <c r="BM10" s="372"/>
      <c r="BN10" s="372"/>
      <c r="BO10" s="372"/>
      <c r="BP10" s="372"/>
      <c r="BQ10" s="372"/>
      <c r="BR10" s="372"/>
      <c r="BS10" s="372"/>
      <c r="BT10" s="372"/>
      <c r="BU10" s="372"/>
      <c r="BV10" s="372"/>
      <c r="BW10" s="372"/>
      <c r="BX10" s="372"/>
      <c r="BY10" s="372"/>
      <c r="BZ10" s="372"/>
      <c r="CA10" s="372"/>
      <c r="CB10" s="475" t="s">
        <v>4</v>
      </c>
      <c r="CC10" s="475"/>
      <c r="CD10" s="475"/>
      <c r="CE10" s="475"/>
      <c r="CF10" s="475"/>
      <c r="CG10" s="475"/>
      <c r="CH10" s="475"/>
      <c r="CI10" s="475"/>
      <c r="CJ10" s="475"/>
      <c r="CK10" s="475"/>
      <c r="CL10" s="475"/>
      <c r="CM10" s="475"/>
      <c r="CN10" s="475"/>
      <c r="CO10" s="475"/>
      <c r="CP10" s="475"/>
      <c r="CQ10" s="475"/>
      <c r="CR10" s="475"/>
      <c r="CS10" s="475"/>
      <c r="CT10" s="475"/>
      <c r="CU10" s="475"/>
      <c r="CV10" s="475"/>
      <c r="CW10" s="475"/>
      <c r="CX10" s="475" t="s">
        <v>5</v>
      </c>
      <c r="CY10" s="475"/>
      <c r="CZ10" s="475"/>
      <c r="DA10" s="475"/>
      <c r="DB10" s="475"/>
      <c r="DC10" s="475"/>
      <c r="DD10" s="475"/>
      <c r="DE10" s="475"/>
      <c r="DF10" s="475"/>
      <c r="DG10" s="475"/>
      <c r="DH10" s="475"/>
      <c r="DI10" s="475"/>
      <c r="DJ10" s="475"/>
      <c r="DK10" s="475"/>
      <c r="DL10" s="475"/>
      <c r="DM10" s="475"/>
      <c r="DN10" s="475"/>
      <c r="DO10" s="475"/>
      <c r="DP10" s="475"/>
      <c r="DQ10" s="475"/>
      <c r="DR10" s="475"/>
      <c r="DS10" s="475"/>
      <c r="DT10" s="475" t="s">
        <v>5</v>
      </c>
      <c r="DU10" s="475"/>
      <c r="DV10" s="475"/>
      <c r="DW10" s="475"/>
      <c r="DX10" s="475"/>
      <c r="DY10" s="475"/>
      <c r="DZ10" s="475"/>
      <c r="EA10" s="475"/>
      <c r="EB10" s="475"/>
      <c r="EC10" s="475"/>
      <c r="ED10" s="475"/>
      <c r="EE10" s="475"/>
      <c r="EF10" s="475"/>
      <c r="EG10" s="475"/>
      <c r="EH10" s="475"/>
      <c r="EI10" s="475"/>
      <c r="EJ10" s="475"/>
      <c r="EK10" s="475"/>
      <c r="EL10" s="475"/>
      <c r="EM10" s="475"/>
      <c r="EN10" s="475"/>
      <c r="EO10" s="475"/>
      <c r="EP10" s="475" t="s">
        <v>185</v>
      </c>
      <c r="EQ10" s="475"/>
      <c r="ER10" s="475"/>
      <c r="ES10" s="475"/>
      <c r="ET10" s="475"/>
      <c r="EU10" s="475"/>
      <c r="EV10" s="475"/>
      <c r="EW10" s="475"/>
      <c r="EX10" s="475"/>
      <c r="EY10" s="475"/>
      <c r="EZ10" s="475"/>
      <c r="FA10" s="475"/>
      <c r="FB10" s="475"/>
      <c r="FC10" s="475"/>
      <c r="FD10" s="475"/>
      <c r="FE10" s="475"/>
      <c r="FF10" s="475"/>
      <c r="FG10" s="475"/>
      <c r="FH10" s="475"/>
      <c r="FI10" s="475"/>
      <c r="FJ10" s="475"/>
      <c r="FK10" s="475"/>
      <c r="FL10" s="372" t="s">
        <v>7</v>
      </c>
      <c r="FM10" s="372"/>
      <c r="FN10" s="372"/>
      <c r="FO10" s="372"/>
      <c r="FP10" s="372"/>
      <c r="FQ10" s="372"/>
      <c r="FR10" s="372"/>
      <c r="FS10" s="372"/>
      <c r="FT10" s="372"/>
      <c r="FU10" s="372"/>
      <c r="FV10" s="372"/>
      <c r="FW10" s="372"/>
      <c r="FX10" s="372"/>
      <c r="FY10" s="372"/>
      <c r="FZ10" s="372"/>
      <c r="GA10" s="372"/>
      <c r="GB10" s="372"/>
      <c r="GC10" s="372"/>
      <c r="GD10" s="372"/>
      <c r="GE10" s="372"/>
      <c r="GF10" s="372"/>
      <c r="GG10" s="372"/>
      <c r="GH10" s="372" t="s">
        <v>8</v>
      </c>
      <c r="GI10" s="372"/>
      <c r="GJ10" s="372"/>
      <c r="GK10" s="372"/>
      <c r="GL10" s="372"/>
      <c r="GM10" s="372"/>
      <c r="GN10" s="372"/>
      <c r="GO10" s="372"/>
      <c r="GP10" s="372"/>
      <c r="GQ10" s="372"/>
      <c r="GR10" s="372"/>
      <c r="GS10" s="372"/>
      <c r="GT10" s="372"/>
      <c r="GU10" s="372"/>
      <c r="GV10" s="372"/>
      <c r="GW10" s="372"/>
      <c r="GX10" s="372"/>
      <c r="GY10" s="372"/>
      <c r="GZ10" s="372"/>
      <c r="HA10" s="372"/>
      <c r="HB10" s="372"/>
      <c r="HC10" s="372"/>
    </row>
    <row r="11" spans="1:211" x14ac:dyDescent="0.25">
      <c r="A11" s="374" t="s">
        <v>9</v>
      </c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374"/>
      <c r="AL11" s="374"/>
      <c r="AM11" s="374"/>
      <c r="AN11" s="374"/>
      <c r="AO11" s="374"/>
      <c r="AP11" s="374" t="s">
        <v>10</v>
      </c>
      <c r="AQ11" s="374"/>
      <c r="AR11" s="374"/>
      <c r="AS11" s="374"/>
      <c r="AT11" s="374"/>
      <c r="AU11" s="374"/>
      <c r="AV11" s="374"/>
      <c r="AW11" s="374"/>
      <c r="AX11" s="374"/>
      <c r="AY11" s="374"/>
      <c r="AZ11" s="374"/>
      <c r="BA11" s="374"/>
      <c r="BB11" s="374"/>
      <c r="BC11" s="374"/>
      <c r="BD11" s="374"/>
      <c r="BE11" s="374"/>
      <c r="BF11" s="374" t="s">
        <v>11</v>
      </c>
      <c r="BG11" s="374"/>
      <c r="BH11" s="374"/>
      <c r="BI11" s="374"/>
      <c r="BJ11" s="374"/>
      <c r="BK11" s="374"/>
      <c r="BL11" s="374"/>
      <c r="BM11" s="374"/>
      <c r="BN11" s="374"/>
      <c r="BO11" s="374"/>
      <c r="BP11" s="374"/>
      <c r="BQ11" s="374"/>
      <c r="BR11" s="374"/>
      <c r="BS11" s="374"/>
      <c r="BT11" s="374"/>
      <c r="BU11" s="374"/>
      <c r="BV11" s="374"/>
      <c r="BW11" s="374"/>
      <c r="BX11" s="374"/>
      <c r="BY11" s="374"/>
      <c r="BZ11" s="374"/>
      <c r="CA11" s="374"/>
      <c r="CB11" s="478" t="s">
        <v>11</v>
      </c>
      <c r="CC11" s="478"/>
      <c r="CD11" s="478"/>
      <c r="CE11" s="478"/>
      <c r="CF11" s="478"/>
      <c r="CG11" s="478"/>
      <c r="CH11" s="478"/>
      <c r="CI11" s="478"/>
      <c r="CJ11" s="478"/>
      <c r="CK11" s="478"/>
      <c r="CL11" s="478"/>
      <c r="CM11" s="478"/>
      <c r="CN11" s="478"/>
      <c r="CO11" s="478"/>
      <c r="CP11" s="478"/>
      <c r="CQ11" s="478"/>
      <c r="CR11" s="478"/>
      <c r="CS11" s="478"/>
      <c r="CT11" s="478"/>
      <c r="CU11" s="478"/>
      <c r="CV11" s="478"/>
      <c r="CW11" s="478"/>
      <c r="CX11" s="478" t="s">
        <v>12</v>
      </c>
      <c r="CY11" s="478"/>
      <c r="CZ11" s="478"/>
      <c r="DA11" s="478"/>
      <c r="DB11" s="478"/>
      <c r="DC11" s="478"/>
      <c r="DD11" s="478"/>
      <c r="DE11" s="478"/>
      <c r="DF11" s="478"/>
      <c r="DG11" s="478"/>
      <c r="DH11" s="478"/>
      <c r="DI11" s="478"/>
      <c r="DJ11" s="478"/>
      <c r="DK11" s="478"/>
      <c r="DL11" s="478"/>
      <c r="DM11" s="478"/>
      <c r="DN11" s="478"/>
      <c r="DO11" s="478"/>
      <c r="DP11" s="478"/>
      <c r="DQ11" s="478"/>
      <c r="DR11" s="478"/>
      <c r="DS11" s="478"/>
      <c r="DT11" s="478" t="s">
        <v>12</v>
      </c>
      <c r="DU11" s="478"/>
      <c r="DV11" s="478"/>
      <c r="DW11" s="478"/>
      <c r="DX11" s="478"/>
      <c r="DY11" s="478"/>
      <c r="DZ11" s="478"/>
      <c r="EA11" s="478"/>
      <c r="EB11" s="478"/>
      <c r="EC11" s="478"/>
      <c r="ED11" s="478"/>
      <c r="EE11" s="478"/>
      <c r="EF11" s="478"/>
      <c r="EG11" s="478"/>
      <c r="EH11" s="478"/>
      <c r="EI11" s="478"/>
      <c r="EJ11" s="478"/>
      <c r="EK11" s="478"/>
      <c r="EL11" s="478"/>
      <c r="EM11" s="478"/>
      <c r="EN11" s="478"/>
      <c r="EO11" s="478"/>
      <c r="EP11" s="478" t="s">
        <v>16</v>
      </c>
      <c r="EQ11" s="478"/>
      <c r="ER11" s="478"/>
      <c r="ES11" s="478"/>
      <c r="ET11" s="478"/>
      <c r="EU11" s="478"/>
      <c r="EV11" s="478"/>
      <c r="EW11" s="478"/>
      <c r="EX11" s="478"/>
      <c r="EY11" s="478"/>
      <c r="EZ11" s="478"/>
      <c r="FA11" s="478"/>
      <c r="FB11" s="478"/>
      <c r="FC11" s="478"/>
      <c r="FD11" s="478"/>
      <c r="FE11" s="478"/>
      <c r="FF11" s="478"/>
      <c r="FG11" s="478"/>
      <c r="FH11" s="478"/>
      <c r="FI11" s="478"/>
      <c r="FJ11" s="478"/>
      <c r="FK11" s="478"/>
      <c r="FL11" s="374" t="s">
        <v>16</v>
      </c>
      <c r="FM11" s="374"/>
      <c r="FN11" s="374"/>
      <c r="FO11" s="374"/>
      <c r="FP11" s="374"/>
      <c r="FQ11" s="374"/>
      <c r="FR11" s="374"/>
      <c r="FS11" s="374"/>
      <c r="FT11" s="374"/>
      <c r="FU11" s="374"/>
      <c r="FV11" s="374"/>
      <c r="FW11" s="374"/>
      <c r="FX11" s="374"/>
      <c r="FY11" s="374"/>
      <c r="FZ11" s="374"/>
      <c r="GA11" s="374"/>
      <c r="GB11" s="374"/>
      <c r="GC11" s="374"/>
      <c r="GD11" s="374"/>
      <c r="GE11" s="374"/>
      <c r="GF11" s="374"/>
      <c r="GG11" s="374"/>
      <c r="GH11" s="374" t="s">
        <v>16</v>
      </c>
      <c r="GI11" s="374"/>
      <c r="GJ11" s="374"/>
      <c r="GK11" s="374"/>
      <c r="GL11" s="374"/>
      <c r="GM11" s="374"/>
      <c r="GN11" s="374"/>
      <c r="GO11" s="374"/>
      <c r="GP11" s="374"/>
      <c r="GQ11" s="374"/>
      <c r="GR11" s="374"/>
      <c r="GS11" s="374"/>
      <c r="GT11" s="374"/>
      <c r="GU11" s="374"/>
      <c r="GV11" s="374"/>
      <c r="GW11" s="374"/>
      <c r="GX11" s="374"/>
      <c r="GY11" s="374"/>
      <c r="GZ11" s="374"/>
      <c r="HA11" s="374"/>
      <c r="HB11" s="374"/>
      <c r="HC11" s="374"/>
    </row>
    <row r="12" spans="1:211" ht="15.75" customHeight="1" x14ac:dyDescent="0.25">
      <c r="A12" s="374"/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4"/>
      <c r="AM12" s="374"/>
      <c r="AN12" s="374"/>
      <c r="AO12" s="374"/>
      <c r="AP12" s="374"/>
      <c r="AQ12" s="374"/>
      <c r="AR12" s="374"/>
      <c r="AS12" s="374"/>
      <c r="AT12" s="374"/>
      <c r="AU12" s="374"/>
      <c r="AV12" s="374"/>
      <c r="AW12" s="374"/>
      <c r="AX12" s="374"/>
      <c r="AY12" s="374"/>
      <c r="AZ12" s="374"/>
      <c r="BA12" s="374"/>
      <c r="BB12" s="374"/>
      <c r="BC12" s="374"/>
      <c r="BD12" s="374"/>
      <c r="BE12" s="374"/>
      <c r="BF12" s="374" t="s">
        <v>444</v>
      </c>
      <c r="BG12" s="374"/>
      <c r="BH12" s="374"/>
      <c r="BI12" s="374"/>
      <c r="BJ12" s="374"/>
      <c r="BK12" s="374"/>
      <c r="BL12" s="374"/>
      <c r="BM12" s="374"/>
      <c r="BN12" s="374"/>
      <c r="BO12" s="374"/>
      <c r="BP12" s="374"/>
      <c r="BQ12" s="374"/>
      <c r="BR12" s="374"/>
      <c r="BS12" s="374"/>
      <c r="BT12" s="374"/>
      <c r="BU12" s="374"/>
      <c r="BV12" s="374"/>
      <c r="BW12" s="374"/>
      <c r="BX12" s="374"/>
      <c r="BY12" s="374"/>
      <c r="BZ12" s="374"/>
      <c r="CA12" s="374"/>
      <c r="CB12" s="478" t="s">
        <v>445</v>
      </c>
      <c r="CC12" s="478"/>
      <c r="CD12" s="478"/>
      <c r="CE12" s="478"/>
      <c r="CF12" s="478"/>
      <c r="CG12" s="478"/>
      <c r="CH12" s="478"/>
      <c r="CI12" s="478"/>
      <c r="CJ12" s="478"/>
      <c r="CK12" s="478"/>
      <c r="CL12" s="478"/>
      <c r="CM12" s="478"/>
      <c r="CN12" s="478"/>
      <c r="CO12" s="478"/>
      <c r="CP12" s="478"/>
      <c r="CQ12" s="478"/>
      <c r="CR12" s="478"/>
      <c r="CS12" s="478"/>
      <c r="CT12" s="478"/>
      <c r="CU12" s="478"/>
      <c r="CV12" s="478"/>
      <c r="CW12" s="478"/>
      <c r="CX12" s="496" t="s">
        <v>449</v>
      </c>
      <c r="CY12" s="496"/>
      <c r="CZ12" s="496"/>
      <c r="DA12" s="496"/>
      <c r="DB12" s="496"/>
      <c r="DC12" s="496"/>
      <c r="DD12" s="496"/>
      <c r="DE12" s="496"/>
      <c r="DF12" s="496"/>
      <c r="DG12" s="496"/>
      <c r="DH12" s="496"/>
      <c r="DI12" s="496"/>
      <c r="DJ12" s="496"/>
      <c r="DK12" s="496"/>
      <c r="DL12" s="496"/>
      <c r="DM12" s="496"/>
      <c r="DN12" s="496"/>
      <c r="DO12" s="496"/>
      <c r="DP12" s="496"/>
      <c r="DQ12" s="496"/>
      <c r="DR12" s="496"/>
      <c r="DS12" s="496"/>
      <c r="DT12" s="496" t="s">
        <v>450</v>
      </c>
      <c r="DU12" s="496"/>
      <c r="DV12" s="496"/>
      <c r="DW12" s="496"/>
      <c r="DX12" s="496"/>
      <c r="DY12" s="496"/>
      <c r="DZ12" s="496"/>
      <c r="EA12" s="496"/>
      <c r="EB12" s="496"/>
      <c r="EC12" s="496"/>
      <c r="ED12" s="496"/>
      <c r="EE12" s="496"/>
      <c r="EF12" s="496"/>
      <c r="EG12" s="496"/>
      <c r="EH12" s="496"/>
      <c r="EI12" s="496"/>
      <c r="EJ12" s="496"/>
      <c r="EK12" s="496"/>
      <c r="EL12" s="496"/>
      <c r="EM12" s="496"/>
      <c r="EN12" s="496"/>
      <c r="EO12" s="496"/>
      <c r="EP12" s="478" t="s">
        <v>448</v>
      </c>
      <c r="EQ12" s="478"/>
      <c r="ER12" s="478"/>
      <c r="ES12" s="478"/>
      <c r="ET12" s="478"/>
      <c r="EU12" s="478"/>
      <c r="EV12" s="478"/>
      <c r="EW12" s="478"/>
      <c r="EX12" s="478"/>
      <c r="EY12" s="478"/>
      <c r="EZ12" s="478"/>
      <c r="FA12" s="478"/>
      <c r="FB12" s="478"/>
      <c r="FC12" s="478"/>
      <c r="FD12" s="478"/>
      <c r="FE12" s="478"/>
      <c r="FF12" s="478"/>
      <c r="FG12" s="478"/>
      <c r="FH12" s="478"/>
      <c r="FI12" s="478"/>
      <c r="FJ12" s="478"/>
      <c r="FK12" s="478"/>
      <c r="FL12" s="374" t="s">
        <v>18</v>
      </c>
      <c r="FM12" s="374"/>
      <c r="FN12" s="374"/>
      <c r="FO12" s="374"/>
      <c r="FP12" s="374"/>
      <c r="FQ12" s="374"/>
      <c r="FR12" s="374"/>
      <c r="FS12" s="374"/>
      <c r="FT12" s="374"/>
      <c r="FU12" s="374"/>
      <c r="FV12" s="374"/>
      <c r="FW12" s="374"/>
      <c r="FX12" s="374"/>
      <c r="FY12" s="374"/>
      <c r="FZ12" s="374"/>
      <c r="GA12" s="374"/>
      <c r="GB12" s="374"/>
      <c r="GC12" s="374"/>
      <c r="GD12" s="374"/>
      <c r="GE12" s="374"/>
      <c r="GF12" s="374"/>
      <c r="GG12" s="374"/>
      <c r="GH12" s="374" t="s">
        <v>18</v>
      </c>
      <c r="GI12" s="374"/>
      <c r="GJ12" s="374"/>
      <c r="GK12" s="374"/>
      <c r="GL12" s="374"/>
      <c r="GM12" s="374"/>
      <c r="GN12" s="374"/>
      <c r="GO12" s="374"/>
      <c r="GP12" s="374"/>
      <c r="GQ12" s="374"/>
      <c r="GR12" s="374"/>
      <c r="GS12" s="374"/>
      <c r="GT12" s="374"/>
      <c r="GU12" s="374"/>
      <c r="GV12" s="374"/>
      <c r="GW12" s="374"/>
      <c r="GX12" s="374"/>
      <c r="GY12" s="374"/>
      <c r="GZ12" s="374"/>
      <c r="HA12" s="374"/>
      <c r="HB12" s="374"/>
      <c r="HC12" s="374"/>
    </row>
    <row r="13" spans="1:211" s="20" customFormat="1" x14ac:dyDescent="0.2">
      <c r="A13" s="395"/>
      <c r="B13" s="395"/>
      <c r="C13" s="395"/>
      <c r="D13" s="395"/>
      <c r="E13" s="395"/>
      <c r="F13" s="395"/>
      <c r="G13" s="395"/>
      <c r="H13" s="395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6"/>
      <c r="AM13" s="396"/>
      <c r="AN13" s="396"/>
      <c r="AO13" s="396"/>
      <c r="AP13" s="395"/>
      <c r="AQ13" s="395"/>
      <c r="AR13" s="395"/>
      <c r="AS13" s="395"/>
      <c r="AT13" s="395"/>
      <c r="AU13" s="395"/>
      <c r="AV13" s="395"/>
      <c r="AW13" s="395"/>
      <c r="AX13" s="395"/>
      <c r="AY13" s="395"/>
      <c r="AZ13" s="395"/>
      <c r="BA13" s="395"/>
      <c r="BB13" s="395"/>
      <c r="BC13" s="395"/>
      <c r="BD13" s="395"/>
      <c r="BE13" s="395"/>
      <c r="BF13" s="391" t="s">
        <v>361</v>
      </c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 t="s">
        <v>362</v>
      </c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497" t="s">
        <v>361</v>
      </c>
      <c r="CC13" s="497"/>
      <c r="CD13" s="497"/>
      <c r="CE13" s="497"/>
      <c r="CF13" s="497"/>
      <c r="CG13" s="497"/>
      <c r="CH13" s="497"/>
      <c r="CI13" s="497"/>
      <c r="CJ13" s="497"/>
      <c r="CK13" s="497"/>
      <c r="CL13" s="497"/>
      <c r="CM13" s="497" t="s">
        <v>362</v>
      </c>
      <c r="CN13" s="497"/>
      <c r="CO13" s="497"/>
      <c r="CP13" s="497"/>
      <c r="CQ13" s="497"/>
      <c r="CR13" s="497"/>
      <c r="CS13" s="497"/>
      <c r="CT13" s="497"/>
      <c r="CU13" s="497"/>
      <c r="CV13" s="497"/>
      <c r="CW13" s="497"/>
      <c r="CX13" s="497" t="s">
        <v>361</v>
      </c>
      <c r="CY13" s="497"/>
      <c r="CZ13" s="497"/>
      <c r="DA13" s="497"/>
      <c r="DB13" s="497"/>
      <c r="DC13" s="497"/>
      <c r="DD13" s="497"/>
      <c r="DE13" s="497"/>
      <c r="DF13" s="497"/>
      <c r="DG13" s="497"/>
      <c r="DH13" s="497"/>
      <c r="DI13" s="497" t="s">
        <v>362</v>
      </c>
      <c r="DJ13" s="497"/>
      <c r="DK13" s="497"/>
      <c r="DL13" s="497"/>
      <c r="DM13" s="497"/>
      <c r="DN13" s="497"/>
      <c r="DO13" s="497"/>
      <c r="DP13" s="497"/>
      <c r="DQ13" s="497"/>
      <c r="DR13" s="497"/>
      <c r="DS13" s="497"/>
      <c r="DT13" s="497" t="s">
        <v>361</v>
      </c>
      <c r="DU13" s="497"/>
      <c r="DV13" s="497"/>
      <c r="DW13" s="497"/>
      <c r="DX13" s="497"/>
      <c r="DY13" s="497"/>
      <c r="DZ13" s="497"/>
      <c r="EA13" s="497"/>
      <c r="EB13" s="497"/>
      <c r="EC13" s="497"/>
      <c r="ED13" s="497"/>
      <c r="EE13" s="497" t="s">
        <v>362</v>
      </c>
      <c r="EF13" s="497"/>
      <c r="EG13" s="497"/>
      <c r="EH13" s="497"/>
      <c r="EI13" s="497"/>
      <c r="EJ13" s="497"/>
      <c r="EK13" s="497"/>
      <c r="EL13" s="497"/>
      <c r="EM13" s="497"/>
      <c r="EN13" s="497"/>
      <c r="EO13" s="497"/>
      <c r="EP13" s="497" t="s">
        <v>361</v>
      </c>
      <c r="EQ13" s="497"/>
      <c r="ER13" s="497"/>
      <c r="ES13" s="497"/>
      <c r="ET13" s="497"/>
      <c r="EU13" s="497"/>
      <c r="EV13" s="497"/>
      <c r="EW13" s="497"/>
      <c r="EX13" s="497"/>
      <c r="EY13" s="497"/>
      <c r="EZ13" s="497"/>
      <c r="FA13" s="497" t="s">
        <v>362</v>
      </c>
      <c r="FB13" s="497"/>
      <c r="FC13" s="497"/>
      <c r="FD13" s="497"/>
      <c r="FE13" s="497"/>
      <c r="FF13" s="497"/>
      <c r="FG13" s="497"/>
      <c r="FH13" s="497"/>
      <c r="FI13" s="497"/>
      <c r="FJ13" s="497"/>
      <c r="FK13" s="497"/>
      <c r="FL13" s="391" t="s">
        <v>363</v>
      </c>
      <c r="FM13" s="391"/>
      <c r="FN13" s="391"/>
      <c r="FO13" s="391"/>
      <c r="FP13" s="391"/>
      <c r="FQ13" s="391"/>
      <c r="FR13" s="391"/>
      <c r="FS13" s="391"/>
      <c r="FT13" s="391"/>
      <c r="FU13" s="391"/>
      <c r="FV13" s="391"/>
      <c r="FW13" s="391" t="s">
        <v>364</v>
      </c>
      <c r="FX13" s="391"/>
      <c r="FY13" s="391"/>
      <c r="FZ13" s="391"/>
      <c r="GA13" s="391"/>
      <c r="GB13" s="391"/>
      <c r="GC13" s="391"/>
      <c r="GD13" s="391"/>
      <c r="GE13" s="391"/>
      <c r="GF13" s="391"/>
      <c r="GG13" s="391"/>
      <c r="GH13" s="391" t="s">
        <v>363</v>
      </c>
      <c r="GI13" s="391"/>
      <c r="GJ13" s="391"/>
      <c r="GK13" s="391"/>
      <c r="GL13" s="391"/>
      <c r="GM13" s="391"/>
      <c r="GN13" s="391"/>
      <c r="GO13" s="391"/>
      <c r="GP13" s="391"/>
      <c r="GQ13" s="391"/>
      <c r="GR13" s="391"/>
      <c r="GS13" s="391" t="s">
        <v>364</v>
      </c>
      <c r="GT13" s="391"/>
      <c r="GU13" s="391"/>
      <c r="GV13" s="391"/>
      <c r="GW13" s="391"/>
      <c r="GX13" s="391"/>
      <c r="GY13" s="391"/>
      <c r="GZ13" s="391"/>
      <c r="HA13" s="391"/>
      <c r="HB13" s="391"/>
      <c r="HC13" s="391"/>
    </row>
    <row r="14" spans="1:211" x14ac:dyDescent="0.25">
      <c r="A14" s="393"/>
      <c r="B14" s="393"/>
      <c r="C14" s="393"/>
      <c r="D14" s="393"/>
      <c r="E14" s="393"/>
      <c r="F14" s="393"/>
      <c r="G14" s="393"/>
      <c r="H14" s="393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4"/>
      <c r="AN14" s="394"/>
      <c r="AO14" s="394"/>
      <c r="AP14" s="393"/>
      <c r="AQ14" s="393"/>
      <c r="AR14" s="393"/>
      <c r="AS14" s="393"/>
      <c r="AT14" s="393"/>
      <c r="AU14" s="393"/>
      <c r="AV14" s="393"/>
      <c r="AW14" s="393"/>
      <c r="AX14" s="393"/>
      <c r="AY14" s="393"/>
      <c r="AZ14" s="393"/>
      <c r="BA14" s="393"/>
      <c r="BB14" s="393"/>
      <c r="BC14" s="393"/>
      <c r="BD14" s="393"/>
      <c r="BE14" s="393"/>
      <c r="BF14" s="393" t="s">
        <v>365</v>
      </c>
      <c r="BG14" s="393"/>
      <c r="BH14" s="393"/>
      <c r="BI14" s="393"/>
      <c r="BJ14" s="393"/>
      <c r="BK14" s="393"/>
      <c r="BL14" s="393"/>
      <c r="BM14" s="393"/>
      <c r="BN14" s="393"/>
      <c r="BO14" s="393"/>
      <c r="BP14" s="393"/>
      <c r="BQ14" s="393" t="s">
        <v>365</v>
      </c>
      <c r="BR14" s="393"/>
      <c r="BS14" s="393"/>
      <c r="BT14" s="393"/>
      <c r="BU14" s="393"/>
      <c r="BV14" s="393"/>
      <c r="BW14" s="393"/>
      <c r="BX14" s="393"/>
      <c r="BY14" s="393"/>
      <c r="BZ14" s="393"/>
      <c r="CA14" s="393"/>
      <c r="CB14" s="498" t="s">
        <v>365</v>
      </c>
      <c r="CC14" s="498"/>
      <c r="CD14" s="498"/>
      <c r="CE14" s="498"/>
      <c r="CF14" s="498"/>
      <c r="CG14" s="498"/>
      <c r="CH14" s="498"/>
      <c r="CI14" s="498"/>
      <c r="CJ14" s="498"/>
      <c r="CK14" s="498"/>
      <c r="CL14" s="498"/>
      <c r="CM14" s="498" t="s">
        <v>365</v>
      </c>
      <c r="CN14" s="498"/>
      <c r="CO14" s="498"/>
      <c r="CP14" s="498"/>
      <c r="CQ14" s="498"/>
      <c r="CR14" s="498"/>
      <c r="CS14" s="498"/>
      <c r="CT14" s="498"/>
      <c r="CU14" s="498"/>
      <c r="CV14" s="498"/>
      <c r="CW14" s="498"/>
      <c r="CX14" s="498" t="s">
        <v>365</v>
      </c>
      <c r="CY14" s="498"/>
      <c r="CZ14" s="498"/>
      <c r="DA14" s="498"/>
      <c r="DB14" s="498"/>
      <c r="DC14" s="498"/>
      <c r="DD14" s="498"/>
      <c r="DE14" s="498"/>
      <c r="DF14" s="498"/>
      <c r="DG14" s="498"/>
      <c r="DH14" s="498"/>
      <c r="DI14" s="498" t="s">
        <v>365</v>
      </c>
      <c r="DJ14" s="498"/>
      <c r="DK14" s="498"/>
      <c r="DL14" s="498"/>
      <c r="DM14" s="498"/>
      <c r="DN14" s="498"/>
      <c r="DO14" s="498"/>
      <c r="DP14" s="498"/>
      <c r="DQ14" s="498"/>
      <c r="DR14" s="498"/>
      <c r="DS14" s="498"/>
      <c r="DT14" s="498" t="s">
        <v>365</v>
      </c>
      <c r="DU14" s="498"/>
      <c r="DV14" s="498"/>
      <c r="DW14" s="498"/>
      <c r="DX14" s="498"/>
      <c r="DY14" s="498"/>
      <c r="DZ14" s="498"/>
      <c r="EA14" s="498"/>
      <c r="EB14" s="498"/>
      <c r="EC14" s="498"/>
      <c r="ED14" s="498"/>
      <c r="EE14" s="498" t="s">
        <v>365</v>
      </c>
      <c r="EF14" s="498"/>
      <c r="EG14" s="498"/>
      <c r="EH14" s="498"/>
      <c r="EI14" s="498"/>
      <c r="EJ14" s="498"/>
      <c r="EK14" s="498"/>
      <c r="EL14" s="498"/>
      <c r="EM14" s="498"/>
      <c r="EN14" s="498"/>
      <c r="EO14" s="498"/>
      <c r="EP14" s="498" t="s">
        <v>365</v>
      </c>
      <c r="EQ14" s="498"/>
      <c r="ER14" s="498"/>
      <c r="ES14" s="498"/>
      <c r="ET14" s="498"/>
      <c r="EU14" s="498"/>
      <c r="EV14" s="498"/>
      <c r="EW14" s="498"/>
      <c r="EX14" s="498"/>
      <c r="EY14" s="498"/>
      <c r="EZ14" s="498"/>
      <c r="FA14" s="498" t="s">
        <v>365</v>
      </c>
      <c r="FB14" s="498"/>
      <c r="FC14" s="498"/>
      <c r="FD14" s="498"/>
      <c r="FE14" s="498"/>
      <c r="FF14" s="498"/>
      <c r="FG14" s="498"/>
      <c r="FH14" s="498"/>
      <c r="FI14" s="498"/>
      <c r="FJ14" s="498"/>
      <c r="FK14" s="498"/>
      <c r="FL14" s="393" t="s">
        <v>365</v>
      </c>
      <c r="FM14" s="393"/>
      <c r="FN14" s="393"/>
      <c r="FO14" s="393"/>
      <c r="FP14" s="393"/>
      <c r="FQ14" s="393"/>
      <c r="FR14" s="393"/>
      <c r="FS14" s="393"/>
      <c r="FT14" s="393"/>
      <c r="FU14" s="393"/>
      <c r="FV14" s="393"/>
      <c r="FW14" s="393" t="s">
        <v>365</v>
      </c>
      <c r="FX14" s="393"/>
      <c r="FY14" s="393"/>
      <c r="FZ14" s="393"/>
      <c r="GA14" s="393"/>
      <c r="GB14" s="393"/>
      <c r="GC14" s="393"/>
      <c r="GD14" s="393"/>
      <c r="GE14" s="393"/>
      <c r="GF14" s="393"/>
      <c r="GG14" s="393"/>
      <c r="GH14" s="393" t="s">
        <v>365</v>
      </c>
      <c r="GI14" s="393"/>
      <c r="GJ14" s="393"/>
      <c r="GK14" s="393"/>
      <c r="GL14" s="393"/>
      <c r="GM14" s="393"/>
      <c r="GN14" s="393"/>
      <c r="GO14" s="393"/>
      <c r="GP14" s="393"/>
      <c r="GQ14" s="393"/>
      <c r="GR14" s="393"/>
      <c r="GS14" s="393" t="s">
        <v>365</v>
      </c>
      <c r="GT14" s="393"/>
      <c r="GU14" s="393"/>
      <c r="GV14" s="393"/>
      <c r="GW14" s="393"/>
      <c r="GX14" s="393"/>
      <c r="GY14" s="393"/>
      <c r="GZ14" s="393"/>
      <c r="HA14" s="393"/>
      <c r="HB14" s="393"/>
      <c r="HC14" s="393"/>
    </row>
    <row r="15" spans="1:211" x14ac:dyDescent="0.25">
      <c r="A15" s="376" t="s">
        <v>21</v>
      </c>
      <c r="B15" s="376"/>
      <c r="C15" s="376"/>
      <c r="D15" s="376"/>
      <c r="E15" s="376"/>
      <c r="F15" s="376"/>
      <c r="G15" s="376"/>
      <c r="H15" s="376"/>
      <c r="I15" s="390" t="s">
        <v>366</v>
      </c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76"/>
      <c r="AQ15" s="376"/>
      <c r="AR15" s="376"/>
      <c r="AS15" s="376"/>
      <c r="AT15" s="376"/>
      <c r="AU15" s="376"/>
      <c r="AV15" s="376"/>
      <c r="AW15" s="376"/>
      <c r="AX15" s="376"/>
      <c r="AY15" s="376"/>
      <c r="AZ15" s="376"/>
      <c r="BA15" s="376"/>
      <c r="BB15" s="376"/>
      <c r="BC15" s="376"/>
      <c r="BD15" s="376"/>
      <c r="BE15" s="376"/>
      <c r="BF15" s="392" t="s">
        <v>23</v>
      </c>
      <c r="BG15" s="392"/>
      <c r="BH15" s="392"/>
      <c r="BI15" s="392"/>
      <c r="BJ15" s="392"/>
      <c r="BK15" s="392"/>
      <c r="BL15" s="392"/>
      <c r="BM15" s="392"/>
      <c r="BN15" s="392"/>
      <c r="BO15" s="392"/>
      <c r="BP15" s="392"/>
      <c r="BQ15" s="392" t="s">
        <v>23</v>
      </c>
      <c r="BR15" s="392"/>
      <c r="BS15" s="392"/>
      <c r="BT15" s="392"/>
      <c r="BU15" s="392"/>
      <c r="BV15" s="392"/>
      <c r="BW15" s="392"/>
      <c r="BX15" s="392"/>
      <c r="BY15" s="392"/>
      <c r="BZ15" s="392"/>
      <c r="CA15" s="392"/>
      <c r="CB15" s="366" t="s">
        <v>23</v>
      </c>
      <c r="CC15" s="366"/>
      <c r="CD15" s="366"/>
      <c r="CE15" s="366"/>
      <c r="CF15" s="366"/>
      <c r="CG15" s="366"/>
      <c r="CH15" s="366"/>
      <c r="CI15" s="366"/>
      <c r="CJ15" s="366"/>
      <c r="CK15" s="366"/>
      <c r="CL15" s="366"/>
      <c r="CM15" s="366" t="s">
        <v>23</v>
      </c>
      <c r="CN15" s="366"/>
      <c r="CO15" s="366"/>
      <c r="CP15" s="366"/>
      <c r="CQ15" s="366"/>
      <c r="CR15" s="366"/>
      <c r="CS15" s="366"/>
      <c r="CT15" s="366"/>
      <c r="CU15" s="366"/>
      <c r="CV15" s="366"/>
      <c r="CW15" s="366"/>
      <c r="CX15" s="366" t="s">
        <v>23</v>
      </c>
      <c r="CY15" s="366"/>
      <c r="CZ15" s="366"/>
      <c r="DA15" s="366"/>
      <c r="DB15" s="366"/>
      <c r="DC15" s="366"/>
      <c r="DD15" s="366"/>
      <c r="DE15" s="366"/>
      <c r="DF15" s="366"/>
      <c r="DG15" s="366"/>
      <c r="DH15" s="366"/>
      <c r="DI15" s="366" t="s">
        <v>23</v>
      </c>
      <c r="DJ15" s="366"/>
      <c r="DK15" s="366"/>
      <c r="DL15" s="366"/>
      <c r="DM15" s="366"/>
      <c r="DN15" s="366"/>
      <c r="DO15" s="366"/>
      <c r="DP15" s="366"/>
      <c r="DQ15" s="366"/>
      <c r="DR15" s="366"/>
      <c r="DS15" s="366"/>
      <c r="DT15" s="366" t="s">
        <v>23</v>
      </c>
      <c r="DU15" s="366"/>
      <c r="DV15" s="366"/>
      <c r="DW15" s="366"/>
      <c r="DX15" s="366"/>
      <c r="DY15" s="366"/>
      <c r="DZ15" s="366"/>
      <c r="EA15" s="366"/>
      <c r="EB15" s="366"/>
      <c r="EC15" s="366"/>
      <c r="ED15" s="366"/>
      <c r="EE15" s="366" t="s">
        <v>23</v>
      </c>
      <c r="EF15" s="366"/>
      <c r="EG15" s="366"/>
      <c r="EH15" s="366"/>
      <c r="EI15" s="366"/>
      <c r="EJ15" s="366"/>
      <c r="EK15" s="366"/>
      <c r="EL15" s="366"/>
      <c r="EM15" s="366"/>
      <c r="EN15" s="366"/>
      <c r="EO15" s="366"/>
      <c r="EP15" s="366" t="s">
        <v>23</v>
      </c>
      <c r="EQ15" s="366"/>
      <c r="ER15" s="366"/>
      <c r="ES15" s="366"/>
      <c r="ET15" s="366"/>
      <c r="EU15" s="366"/>
      <c r="EV15" s="366"/>
      <c r="EW15" s="366"/>
      <c r="EX15" s="366"/>
      <c r="EY15" s="366"/>
      <c r="EZ15" s="366"/>
      <c r="FA15" s="366" t="s">
        <v>23</v>
      </c>
      <c r="FB15" s="366"/>
      <c r="FC15" s="366"/>
      <c r="FD15" s="366"/>
      <c r="FE15" s="366"/>
      <c r="FF15" s="366"/>
      <c r="FG15" s="366"/>
      <c r="FH15" s="366"/>
      <c r="FI15" s="366"/>
      <c r="FJ15" s="366"/>
      <c r="FK15" s="366"/>
      <c r="FL15" s="392" t="s">
        <v>23</v>
      </c>
      <c r="FM15" s="392"/>
      <c r="FN15" s="392"/>
      <c r="FO15" s="392"/>
      <c r="FP15" s="392"/>
      <c r="FQ15" s="392"/>
      <c r="FR15" s="392"/>
      <c r="FS15" s="392"/>
      <c r="FT15" s="392"/>
      <c r="FU15" s="392"/>
      <c r="FV15" s="392"/>
      <c r="FW15" s="392" t="s">
        <v>23</v>
      </c>
      <c r="FX15" s="392"/>
      <c r="FY15" s="392"/>
      <c r="FZ15" s="392"/>
      <c r="GA15" s="392"/>
      <c r="GB15" s="392"/>
      <c r="GC15" s="392"/>
      <c r="GD15" s="392"/>
      <c r="GE15" s="392"/>
      <c r="GF15" s="392"/>
      <c r="GG15" s="392"/>
      <c r="GH15" s="392" t="s">
        <v>23</v>
      </c>
      <c r="GI15" s="392"/>
      <c r="GJ15" s="392"/>
      <c r="GK15" s="392"/>
      <c r="GL15" s="392"/>
      <c r="GM15" s="392"/>
      <c r="GN15" s="392"/>
      <c r="GO15" s="392"/>
      <c r="GP15" s="392"/>
      <c r="GQ15" s="392"/>
      <c r="GR15" s="392"/>
      <c r="GS15" s="392" t="s">
        <v>23</v>
      </c>
      <c r="GT15" s="392"/>
      <c r="GU15" s="392"/>
      <c r="GV15" s="392"/>
      <c r="GW15" s="392"/>
      <c r="GX15" s="392"/>
      <c r="GY15" s="392"/>
      <c r="GZ15" s="392"/>
      <c r="HA15" s="392"/>
      <c r="HB15" s="392"/>
      <c r="HC15" s="392"/>
    </row>
    <row r="16" spans="1:211" x14ac:dyDescent="0.25">
      <c r="A16" s="376"/>
      <c r="B16" s="376"/>
      <c r="C16" s="376"/>
      <c r="D16" s="376"/>
      <c r="E16" s="376"/>
      <c r="F16" s="376"/>
      <c r="G16" s="376"/>
      <c r="H16" s="376"/>
      <c r="I16" s="383" t="s">
        <v>367</v>
      </c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383"/>
      <c r="AL16" s="383"/>
      <c r="AM16" s="383"/>
      <c r="AN16" s="383"/>
      <c r="AO16" s="383"/>
      <c r="AP16" s="376"/>
      <c r="AQ16" s="376"/>
      <c r="AR16" s="376"/>
      <c r="AS16" s="376"/>
      <c r="AT16" s="376"/>
      <c r="AU16" s="376"/>
      <c r="AV16" s="376"/>
      <c r="AW16" s="376"/>
      <c r="AX16" s="376"/>
      <c r="AY16" s="376"/>
      <c r="AZ16" s="376"/>
      <c r="BA16" s="376"/>
      <c r="BB16" s="376"/>
      <c r="BC16" s="376"/>
      <c r="BD16" s="376"/>
      <c r="BE16" s="376"/>
      <c r="BF16" s="392"/>
      <c r="BG16" s="392"/>
      <c r="BH16" s="392"/>
      <c r="BI16" s="392"/>
      <c r="BJ16" s="392"/>
      <c r="BK16" s="392"/>
      <c r="BL16" s="392"/>
      <c r="BM16" s="392"/>
      <c r="BN16" s="392"/>
      <c r="BO16" s="392"/>
      <c r="BP16" s="392"/>
      <c r="BQ16" s="392"/>
      <c r="BR16" s="392"/>
      <c r="BS16" s="392"/>
      <c r="BT16" s="392"/>
      <c r="BU16" s="392"/>
      <c r="BV16" s="392"/>
      <c r="BW16" s="392"/>
      <c r="BX16" s="392"/>
      <c r="BY16" s="392"/>
      <c r="BZ16" s="392"/>
      <c r="CA16" s="392"/>
      <c r="CB16" s="366"/>
      <c r="CC16" s="366"/>
      <c r="CD16" s="366"/>
      <c r="CE16" s="366"/>
      <c r="CF16" s="366"/>
      <c r="CG16" s="366"/>
      <c r="CH16" s="366"/>
      <c r="CI16" s="366"/>
      <c r="CJ16" s="366"/>
      <c r="CK16" s="366"/>
      <c r="CL16" s="366"/>
      <c r="CM16" s="366"/>
      <c r="CN16" s="366"/>
      <c r="CO16" s="366"/>
      <c r="CP16" s="366"/>
      <c r="CQ16" s="366"/>
      <c r="CR16" s="366"/>
      <c r="CS16" s="366"/>
      <c r="CT16" s="366"/>
      <c r="CU16" s="366"/>
      <c r="CV16" s="366"/>
      <c r="CW16" s="366"/>
      <c r="CX16" s="366"/>
      <c r="CY16" s="366"/>
      <c r="CZ16" s="366"/>
      <c r="DA16" s="366"/>
      <c r="DB16" s="366"/>
      <c r="DC16" s="366"/>
      <c r="DD16" s="366"/>
      <c r="DE16" s="366"/>
      <c r="DF16" s="366"/>
      <c r="DG16" s="366"/>
      <c r="DH16" s="366"/>
      <c r="DI16" s="366"/>
      <c r="DJ16" s="366"/>
      <c r="DK16" s="366"/>
      <c r="DL16" s="366"/>
      <c r="DM16" s="366"/>
      <c r="DN16" s="366"/>
      <c r="DO16" s="366"/>
      <c r="DP16" s="366"/>
      <c r="DQ16" s="366"/>
      <c r="DR16" s="366"/>
      <c r="DS16" s="366"/>
      <c r="DT16" s="366"/>
      <c r="DU16" s="366"/>
      <c r="DV16" s="366"/>
      <c r="DW16" s="366"/>
      <c r="DX16" s="366"/>
      <c r="DY16" s="366"/>
      <c r="DZ16" s="366"/>
      <c r="EA16" s="366"/>
      <c r="EB16" s="366"/>
      <c r="EC16" s="366"/>
      <c r="ED16" s="366"/>
      <c r="EE16" s="366"/>
      <c r="EF16" s="366"/>
      <c r="EG16" s="366"/>
      <c r="EH16" s="366"/>
      <c r="EI16" s="366"/>
      <c r="EJ16" s="366"/>
      <c r="EK16" s="366"/>
      <c r="EL16" s="366"/>
      <c r="EM16" s="366"/>
      <c r="EN16" s="366"/>
      <c r="EO16" s="366"/>
      <c r="EP16" s="366"/>
      <c r="EQ16" s="366"/>
      <c r="ER16" s="366"/>
      <c r="ES16" s="366"/>
      <c r="ET16" s="366"/>
      <c r="EU16" s="366"/>
      <c r="EV16" s="366"/>
      <c r="EW16" s="366"/>
      <c r="EX16" s="366"/>
      <c r="EY16" s="366"/>
      <c r="EZ16" s="366"/>
      <c r="FA16" s="366"/>
      <c r="FB16" s="366"/>
      <c r="FC16" s="366"/>
      <c r="FD16" s="366"/>
      <c r="FE16" s="366"/>
      <c r="FF16" s="366"/>
      <c r="FG16" s="366"/>
      <c r="FH16" s="366"/>
      <c r="FI16" s="366"/>
      <c r="FJ16" s="366"/>
      <c r="FK16" s="366"/>
      <c r="FL16" s="392"/>
      <c r="FM16" s="392"/>
      <c r="FN16" s="392"/>
      <c r="FO16" s="392"/>
      <c r="FP16" s="392"/>
      <c r="FQ16" s="392"/>
      <c r="FR16" s="392"/>
      <c r="FS16" s="392"/>
      <c r="FT16" s="392"/>
      <c r="FU16" s="392"/>
      <c r="FV16" s="392"/>
      <c r="FW16" s="392"/>
      <c r="FX16" s="392"/>
      <c r="FY16" s="392"/>
      <c r="FZ16" s="392"/>
      <c r="GA16" s="392"/>
      <c r="GB16" s="392"/>
      <c r="GC16" s="392"/>
      <c r="GD16" s="392"/>
      <c r="GE16" s="392"/>
      <c r="GF16" s="392"/>
      <c r="GG16" s="392"/>
      <c r="GH16" s="392"/>
      <c r="GI16" s="392"/>
      <c r="GJ16" s="392"/>
      <c r="GK16" s="392"/>
      <c r="GL16" s="392"/>
      <c r="GM16" s="392"/>
      <c r="GN16" s="392"/>
      <c r="GO16" s="392"/>
      <c r="GP16" s="392"/>
      <c r="GQ16" s="392"/>
      <c r="GR16" s="392"/>
      <c r="GS16" s="392"/>
      <c r="GT16" s="392"/>
      <c r="GU16" s="392"/>
      <c r="GV16" s="392"/>
      <c r="GW16" s="392"/>
      <c r="GX16" s="392"/>
      <c r="GY16" s="392"/>
      <c r="GZ16" s="392"/>
      <c r="HA16" s="392"/>
      <c r="HB16" s="392"/>
      <c r="HC16" s="392"/>
    </row>
    <row r="17" spans="1:211" x14ac:dyDescent="0.25">
      <c r="A17" s="373" t="s">
        <v>25</v>
      </c>
      <c r="B17" s="373"/>
      <c r="C17" s="373"/>
      <c r="D17" s="373"/>
      <c r="E17" s="373"/>
      <c r="F17" s="373"/>
      <c r="G17" s="373"/>
      <c r="H17" s="373"/>
      <c r="I17" s="383" t="s">
        <v>368</v>
      </c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8"/>
      <c r="BA17" s="388"/>
      <c r="BB17" s="388"/>
      <c r="BC17" s="388"/>
      <c r="BD17" s="388"/>
      <c r="BE17" s="388"/>
      <c r="BF17" s="380" t="s">
        <v>23</v>
      </c>
      <c r="BG17" s="380"/>
      <c r="BH17" s="380"/>
      <c r="BI17" s="380"/>
      <c r="BJ17" s="380"/>
      <c r="BK17" s="380"/>
      <c r="BL17" s="380"/>
      <c r="BM17" s="380"/>
      <c r="BN17" s="380"/>
      <c r="BO17" s="380"/>
      <c r="BP17" s="380"/>
      <c r="BQ17" s="380" t="s">
        <v>23</v>
      </c>
      <c r="BR17" s="380"/>
      <c r="BS17" s="380"/>
      <c r="BT17" s="380"/>
      <c r="BU17" s="380"/>
      <c r="BV17" s="380"/>
      <c r="BW17" s="380"/>
      <c r="BX17" s="380"/>
      <c r="BY17" s="380"/>
      <c r="BZ17" s="380"/>
      <c r="CA17" s="380"/>
      <c r="CB17" s="362" t="s">
        <v>23</v>
      </c>
      <c r="CC17" s="362"/>
      <c r="CD17" s="362"/>
      <c r="CE17" s="362"/>
      <c r="CF17" s="362"/>
      <c r="CG17" s="362"/>
      <c r="CH17" s="362"/>
      <c r="CI17" s="362"/>
      <c r="CJ17" s="362"/>
      <c r="CK17" s="362"/>
      <c r="CL17" s="362"/>
      <c r="CM17" s="362" t="s">
        <v>23</v>
      </c>
      <c r="CN17" s="362"/>
      <c r="CO17" s="362"/>
      <c r="CP17" s="362"/>
      <c r="CQ17" s="362"/>
      <c r="CR17" s="362"/>
      <c r="CS17" s="362"/>
      <c r="CT17" s="362"/>
      <c r="CU17" s="362"/>
      <c r="CV17" s="362"/>
      <c r="CW17" s="362"/>
      <c r="CX17" s="362" t="s">
        <v>23</v>
      </c>
      <c r="CY17" s="362"/>
      <c r="CZ17" s="362"/>
      <c r="DA17" s="362"/>
      <c r="DB17" s="362"/>
      <c r="DC17" s="362"/>
      <c r="DD17" s="362"/>
      <c r="DE17" s="362"/>
      <c r="DF17" s="362"/>
      <c r="DG17" s="362"/>
      <c r="DH17" s="362"/>
      <c r="DI17" s="362" t="s">
        <v>23</v>
      </c>
      <c r="DJ17" s="362"/>
      <c r="DK17" s="362"/>
      <c r="DL17" s="362"/>
      <c r="DM17" s="362"/>
      <c r="DN17" s="362"/>
      <c r="DO17" s="362"/>
      <c r="DP17" s="362"/>
      <c r="DQ17" s="362"/>
      <c r="DR17" s="362"/>
      <c r="DS17" s="362"/>
      <c r="DT17" s="362" t="s">
        <v>23</v>
      </c>
      <c r="DU17" s="362"/>
      <c r="DV17" s="362"/>
      <c r="DW17" s="362"/>
      <c r="DX17" s="362"/>
      <c r="DY17" s="362"/>
      <c r="DZ17" s="362"/>
      <c r="EA17" s="362"/>
      <c r="EB17" s="362"/>
      <c r="EC17" s="362"/>
      <c r="ED17" s="362"/>
      <c r="EE17" s="362" t="s">
        <v>23</v>
      </c>
      <c r="EF17" s="362"/>
      <c r="EG17" s="362"/>
      <c r="EH17" s="362"/>
      <c r="EI17" s="362"/>
      <c r="EJ17" s="362"/>
      <c r="EK17" s="362"/>
      <c r="EL17" s="362"/>
      <c r="EM17" s="362"/>
      <c r="EN17" s="362"/>
      <c r="EO17" s="362"/>
      <c r="EP17" s="362" t="s">
        <v>23</v>
      </c>
      <c r="EQ17" s="362"/>
      <c r="ER17" s="362"/>
      <c r="ES17" s="362"/>
      <c r="ET17" s="362"/>
      <c r="EU17" s="362"/>
      <c r="EV17" s="362"/>
      <c r="EW17" s="362"/>
      <c r="EX17" s="362"/>
      <c r="EY17" s="362"/>
      <c r="EZ17" s="362"/>
      <c r="FA17" s="362" t="s">
        <v>23</v>
      </c>
      <c r="FB17" s="362"/>
      <c r="FC17" s="362"/>
      <c r="FD17" s="362"/>
      <c r="FE17" s="362"/>
      <c r="FF17" s="362"/>
      <c r="FG17" s="362"/>
      <c r="FH17" s="362"/>
      <c r="FI17" s="362"/>
      <c r="FJ17" s="362"/>
      <c r="FK17" s="362"/>
      <c r="FL17" s="380" t="s">
        <v>23</v>
      </c>
      <c r="FM17" s="380"/>
      <c r="FN17" s="380"/>
      <c r="FO17" s="380"/>
      <c r="FP17" s="380"/>
      <c r="FQ17" s="380"/>
      <c r="FR17" s="380"/>
      <c r="FS17" s="380"/>
      <c r="FT17" s="380"/>
      <c r="FU17" s="380"/>
      <c r="FV17" s="380"/>
      <c r="FW17" s="380" t="s">
        <v>23</v>
      </c>
      <c r="FX17" s="380"/>
      <c r="FY17" s="380"/>
      <c r="FZ17" s="380"/>
      <c r="GA17" s="380"/>
      <c r="GB17" s="380"/>
      <c r="GC17" s="380"/>
      <c r="GD17" s="380"/>
      <c r="GE17" s="380"/>
      <c r="GF17" s="380"/>
      <c r="GG17" s="380"/>
      <c r="GH17" s="380" t="s">
        <v>23</v>
      </c>
      <c r="GI17" s="380"/>
      <c r="GJ17" s="380"/>
      <c r="GK17" s="380"/>
      <c r="GL17" s="380"/>
      <c r="GM17" s="380"/>
      <c r="GN17" s="380"/>
      <c r="GO17" s="380"/>
      <c r="GP17" s="380"/>
      <c r="GQ17" s="380"/>
      <c r="GR17" s="380"/>
      <c r="GS17" s="380" t="s">
        <v>23</v>
      </c>
      <c r="GT17" s="380"/>
      <c r="GU17" s="380"/>
      <c r="GV17" s="380"/>
      <c r="GW17" s="380"/>
      <c r="GX17" s="380"/>
      <c r="GY17" s="380"/>
      <c r="GZ17" s="380"/>
      <c r="HA17" s="380"/>
      <c r="HB17" s="380"/>
      <c r="HC17" s="380"/>
    </row>
    <row r="18" spans="1:211" x14ac:dyDescent="0.25">
      <c r="A18" s="373"/>
      <c r="B18" s="373"/>
      <c r="C18" s="373"/>
      <c r="D18" s="373"/>
      <c r="E18" s="373"/>
      <c r="F18" s="373"/>
      <c r="G18" s="373"/>
      <c r="H18" s="373"/>
      <c r="I18" s="383" t="s">
        <v>369</v>
      </c>
      <c r="J18" s="383"/>
      <c r="K18" s="383"/>
      <c r="L18" s="383"/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383"/>
      <c r="AI18" s="383"/>
      <c r="AJ18" s="383"/>
      <c r="AK18" s="383"/>
      <c r="AL18" s="383"/>
      <c r="AM18" s="383"/>
      <c r="AN18" s="383"/>
      <c r="AO18" s="383"/>
      <c r="AP18" s="388"/>
      <c r="AQ18" s="388"/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8"/>
      <c r="BC18" s="388"/>
      <c r="BD18" s="388"/>
      <c r="BE18" s="388"/>
      <c r="BF18" s="380"/>
      <c r="BG18" s="380"/>
      <c r="BH18" s="380"/>
      <c r="BI18" s="380"/>
      <c r="BJ18" s="380"/>
      <c r="BK18" s="380"/>
      <c r="BL18" s="380"/>
      <c r="BM18" s="380"/>
      <c r="BN18" s="380"/>
      <c r="BO18" s="380"/>
      <c r="BP18" s="380"/>
      <c r="BQ18" s="380"/>
      <c r="BR18" s="380"/>
      <c r="BS18" s="380"/>
      <c r="BT18" s="380"/>
      <c r="BU18" s="380"/>
      <c r="BV18" s="380"/>
      <c r="BW18" s="380"/>
      <c r="BX18" s="380"/>
      <c r="BY18" s="380"/>
      <c r="BZ18" s="380"/>
      <c r="CA18" s="380"/>
      <c r="CB18" s="362"/>
      <c r="CC18" s="362"/>
      <c r="CD18" s="362"/>
      <c r="CE18" s="362"/>
      <c r="CF18" s="362"/>
      <c r="CG18" s="362"/>
      <c r="CH18" s="362"/>
      <c r="CI18" s="362"/>
      <c r="CJ18" s="362"/>
      <c r="CK18" s="362"/>
      <c r="CL18" s="362"/>
      <c r="CM18" s="362"/>
      <c r="CN18" s="362"/>
      <c r="CO18" s="362"/>
      <c r="CP18" s="362"/>
      <c r="CQ18" s="362"/>
      <c r="CR18" s="362"/>
      <c r="CS18" s="362"/>
      <c r="CT18" s="362"/>
      <c r="CU18" s="362"/>
      <c r="CV18" s="362"/>
      <c r="CW18" s="362"/>
      <c r="CX18" s="362"/>
      <c r="CY18" s="362"/>
      <c r="CZ18" s="362"/>
      <c r="DA18" s="362"/>
      <c r="DB18" s="362"/>
      <c r="DC18" s="362"/>
      <c r="DD18" s="362"/>
      <c r="DE18" s="362"/>
      <c r="DF18" s="362"/>
      <c r="DG18" s="362"/>
      <c r="DH18" s="362"/>
      <c r="DI18" s="362"/>
      <c r="DJ18" s="362"/>
      <c r="DK18" s="362"/>
      <c r="DL18" s="362"/>
      <c r="DM18" s="362"/>
      <c r="DN18" s="362"/>
      <c r="DO18" s="362"/>
      <c r="DP18" s="362"/>
      <c r="DQ18" s="362"/>
      <c r="DR18" s="362"/>
      <c r="DS18" s="362"/>
      <c r="DT18" s="362"/>
      <c r="DU18" s="362"/>
      <c r="DV18" s="362"/>
      <c r="DW18" s="362"/>
      <c r="DX18" s="362"/>
      <c r="DY18" s="362"/>
      <c r="DZ18" s="362"/>
      <c r="EA18" s="362"/>
      <c r="EB18" s="362"/>
      <c r="EC18" s="362"/>
      <c r="ED18" s="362"/>
      <c r="EE18" s="362"/>
      <c r="EF18" s="362"/>
      <c r="EG18" s="362"/>
      <c r="EH18" s="362"/>
      <c r="EI18" s="362"/>
      <c r="EJ18" s="362"/>
      <c r="EK18" s="362"/>
      <c r="EL18" s="362"/>
      <c r="EM18" s="362"/>
      <c r="EN18" s="362"/>
      <c r="EO18" s="362"/>
      <c r="EP18" s="362"/>
      <c r="EQ18" s="362"/>
      <c r="ER18" s="362"/>
      <c r="ES18" s="362"/>
      <c r="ET18" s="362"/>
      <c r="EU18" s="362"/>
      <c r="EV18" s="362"/>
      <c r="EW18" s="362"/>
      <c r="EX18" s="362"/>
      <c r="EY18" s="362"/>
      <c r="EZ18" s="362"/>
      <c r="FA18" s="362"/>
      <c r="FB18" s="362"/>
      <c r="FC18" s="362"/>
      <c r="FD18" s="362"/>
      <c r="FE18" s="362"/>
      <c r="FF18" s="362"/>
      <c r="FG18" s="362"/>
      <c r="FH18" s="362"/>
      <c r="FI18" s="362"/>
      <c r="FJ18" s="362"/>
      <c r="FK18" s="362"/>
      <c r="FL18" s="380"/>
      <c r="FM18" s="380"/>
      <c r="FN18" s="380"/>
      <c r="FO18" s="380"/>
      <c r="FP18" s="380"/>
      <c r="FQ18" s="380"/>
      <c r="FR18" s="380"/>
      <c r="FS18" s="380"/>
      <c r="FT18" s="380"/>
      <c r="FU18" s="380"/>
      <c r="FV18" s="380"/>
      <c r="FW18" s="380"/>
      <c r="FX18" s="380"/>
      <c r="FY18" s="380"/>
      <c r="FZ18" s="380"/>
      <c r="GA18" s="380"/>
      <c r="GB18" s="380"/>
      <c r="GC18" s="380"/>
      <c r="GD18" s="380"/>
      <c r="GE18" s="380"/>
      <c r="GF18" s="380"/>
      <c r="GG18" s="380"/>
      <c r="GH18" s="380"/>
      <c r="GI18" s="380"/>
      <c r="GJ18" s="380"/>
      <c r="GK18" s="380"/>
      <c r="GL18" s="380"/>
      <c r="GM18" s="380"/>
      <c r="GN18" s="380"/>
      <c r="GO18" s="380"/>
      <c r="GP18" s="380"/>
      <c r="GQ18" s="380"/>
      <c r="GR18" s="380"/>
      <c r="GS18" s="380"/>
      <c r="GT18" s="380"/>
      <c r="GU18" s="380"/>
      <c r="GV18" s="380"/>
      <c r="GW18" s="380"/>
      <c r="GX18" s="380"/>
      <c r="GY18" s="380"/>
      <c r="GZ18" s="380"/>
      <c r="HA18" s="380"/>
      <c r="HB18" s="380"/>
      <c r="HC18" s="380"/>
    </row>
    <row r="19" spans="1:211" x14ac:dyDescent="0.25">
      <c r="A19" s="373"/>
      <c r="B19" s="373"/>
      <c r="C19" s="373"/>
      <c r="D19" s="373"/>
      <c r="E19" s="373"/>
      <c r="F19" s="373"/>
      <c r="G19" s="373"/>
      <c r="H19" s="373"/>
      <c r="I19" s="383" t="s">
        <v>370</v>
      </c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  <c r="AN19" s="383"/>
      <c r="AO19" s="383"/>
      <c r="AP19" s="373" t="s">
        <v>371</v>
      </c>
      <c r="AQ19" s="373"/>
      <c r="AR19" s="373"/>
      <c r="AS19" s="373"/>
      <c r="AT19" s="373"/>
      <c r="AU19" s="373"/>
      <c r="AV19" s="373"/>
      <c r="AW19" s="373"/>
      <c r="AX19" s="373"/>
      <c r="AY19" s="373"/>
      <c r="AZ19" s="373"/>
      <c r="BA19" s="373"/>
      <c r="BB19" s="373"/>
      <c r="BC19" s="373"/>
      <c r="BD19" s="373"/>
      <c r="BE19" s="373"/>
      <c r="BF19" s="380" t="s">
        <v>23</v>
      </c>
      <c r="BG19" s="380"/>
      <c r="BH19" s="380"/>
      <c r="BI19" s="380"/>
      <c r="BJ19" s="380"/>
      <c r="BK19" s="380"/>
      <c r="BL19" s="380"/>
      <c r="BM19" s="380"/>
      <c r="BN19" s="380"/>
      <c r="BO19" s="380"/>
      <c r="BP19" s="380"/>
      <c r="BQ19" s="380" t="s">
        <v>23</v>
      </c>
      <c r="BR19" s="380"/>
      <c r="BS19" s="380"/>
      <c r="BT19" s="380"/>
      <c r="BU19" s="380"/>
      <c r="BV19" s="380"/>
      <c r="BW19" s="380"/>
      <c r="BX19" s="380"/>
      <c r="BY19" s="380"/>
      <c r="BZ19" s="380"/>
      <c r="CA19" s="380"/>
      <c r="CB19" s="362" t="s">
        <v>23</v>
      </c>
      <c r="CC19" s="362"/>
      <c r="CD19" s="362"/>
      <c r="CE19" s="362"/>
      <c r="CF19" s="362"/>
      <c r="CG19" s="362"/>
      <c r="CH19" s="362"/>
      <c r="CI19" s="362"/>
      <c r="CJ19" s="362"/>
      <c r="CK19" s="362"/>
      <c r="CL19" s="362"/>
      <c r="CM19" s="362" t="s">
        <v>23</v>
      </c>
      <c r="CN19" s="362"/>
      <c r="CO19" s="362"/>
      <c r="CP19" s="362"/>
      <c r="CQ19" s="362"/>
      <c r="CR19" s="362"/>
      <c r="CS19" s="362"/>
      <c r="CT19" s="362"/>
      <c r="CU19" s="362"/>
      <c r="CV19" s="362"/>
      <c r="CW19" s="362"/>
      <c r="CX19" s="362" t="s">
        <v>23</v>
      </c>
      <c r="CY19" s="362"/>
      <c r="CZ19" s="362"/>
      <c r="DA19" s="362"/>
      <c r="DB19" s="362"/>
      <c r="DC19" s="362"/>
      <c r="DD19" s="362"/>
      <c r="DE19" s="362"/>
      <c r="DF19" s="362"/>
      <c r="DG19" s="362"/>
      <c r="DH19" s="362"/>
      <c r="DI19" s="362" t="s">
        <v>23</v>
      </c>
      <c r="DJ19" s="362"/>
      <c r="DK19" s="362"/>
      <c r="DL19" s="362"/>
      <c r="DM19" s="362"/>
      <c r="DN19" s="362"/>
      <c r="DO19" s="362"/>
      <c r="DP19" s="362"/>
      <c r="DQ19" s="362"/>
      <c r="DR19" s="362"/>
      <c r="DS19" s="362"/>
      <c r="DT19" s="362" t="s">
        <v>23</v>
      </c>
      <c r="DU19" s="362"/>
      <c r="DV19" s="362"/>
      <c r="DW19" s="362"/>
      <c r="DX19" s="362"/>
      <c r="DY19" s="362"/>
      <c r="DZ19" s="362"/>
      <c r="EA19" s="362"/>
      <c r="EB19" s="362"/>
      <c r="EC19" s="362"/>
      <c r="ED19" s="362"/>
      <c r="EE19" s="362" t="s">
        <v>23</v>
      </c>
      <c r="EF19" s="362"/>
      <c r="EG19" s="362"/>
      <c r="EH19" s="362"/>
      <c r="EI19" s="362"/>
      <c r="EJ19" s="362"/>
      <c r="EK19" s="362"/>
      <c r="EL19" s="362"/>
      <c r="EM19" s="362"/>
      <c r="EN19" s="362"/>
      <c r="EO19" s="362"/>
      <c r="EP19" s="362" t="s">
        <v>23</v>
      </c>
      <c r="EQ19" s="362"/>
      <c r="ER19" s="362"/>
      <c r="ES19" s="362"/>
      <c r="ET19" s="362"/>
      <c r="EU19" s="362"/>
      <c r="EV19" s="362"/>
      <c r="EW19" s="362"/>
      <c r="EX19" s="362"/>
      <c r="EY19" s="362"/>
      <c r="EZ19" s="362"/>
      <c r="FA19" s="362" t="s">
        <v>23</v>
      </c>
      <c r="FB19" s="362"/>
      <c r="FC19" s="362"/>
      <c r="FD19" s="362"/>
      <c r="FE19" s="362"/>
      <c r="FF19" s="362"/>
      <c r="FG19" s="362"/>
      <c r="FH19" s="362"/>
      <c r="FI19" s="362"/>
      <c r="FJ19" s="362"/>
      <c r="FK19" s="362"/>
      <c r="FL19" s="380" t="s">
        <v>23</v>
      </c>
      <c r="FM19" s="380"/>
      <c r="FN19" s="380"/>
      <c r="FO19" s="380"/>
      <c r="FP19" s="380"/>
      <c r="FQ19" s="380"/>
      <c r="FR19" s="380"/>
      <c r="FS19" s="380"/>
      <c r="FT19" s="380"/>
      <c r="FU19" s="380"/>
      <c r="FV19" s="380"/>
      <c r="FW19" s="380" t="s">
        <v>23</v>
      </c>
      <c r="FX19" s="380"/>
      <c r="FY19" s="380"/>
      <c r="FZ19" s="380"/>
      <c r="GA19" s="380"/>
      <c r="GB19" s="380"/>
      <c r="GC19" s="380"/>
      <c r="GD19" s="380"/>
      <c r="GE19" s="380"/>
      <c r="GF19" s="380"/>
      <c r="GG19" s="380"/>
      <c r="GH19" s="380" t="s">
        <v>23</v>
      </c>
      <c r="GI19" s="380"/>
      <c r="GJ19" s="380"/>
      <c r="GK19" s="380"/>
      <c r="GL19" s="380"/>
      <c r="GM19" s="380"/>
      <c r="GN19" s="380"/>
      <c r="GO19" s="380"/>
      <c r="GP19" s="380"/>
      <c r="GQ19" s="380"/>
      <c r="GR19" s="380"/>
      <c r="GS19" s="380" t="s">
        <v>23</v>
      </c>
      <c r="GT19" s="380"/>
      <c r="GU19" s="380"/>
      <c r="GV19" s="380"/>
      <c r="GW19" s="380"/>
      <c r="GX19" s="380"/>
      <c r="GY19" s="380"/>
      <c r="GZ19" s="380"/>
      <c r="HA19" s="380"/>
      <c r="HB19" s="380"/>
      <c r="HC19" s="380"/>
    </row>
    <row r="20" spans="1:211" x14ac:dyDescent="0.25">
      <c r="A20" s="373"/>
      <c r="B20" s="373"/>
      <c r="C20" s="373"/>
      <c r="D20" s="373"/>
      <c r="E20" s="373"/>
      <c r="F20" s="373"/>
      <c r="G20" s="373"/>
      <c r="H20" s="373"/>
      <c r="I20" s="383" t="s">
        <v>372</v>
      </c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  <c r="AO20" s="383"/>
      <c r="AP20" s="373"/>
      <c r="AQ20" s="373"/>
      <c r="AR20" s="373"/>
      <c r="AS20" s="373"/>
      <c r="AT20" s="373"/>
      <c r="AU20" s="373"/>
      <c r="AV20" s="373"/>
      <c r="AW20" s="373"/>
      <c r="AX20" s="373"/>
      <c r="AY20" s="373"/>
      <c r="AZ20" s="373"/>
      <c r="BA20" s="373"/>
      <c r="BB20" s="373"/>
      <c r="BC20" s="373"/>
      <c r="BD20" s="373"/>
      <c r="BE20" s="373"/>
      <c r="BF20" s="380"/>
      <c r="BG20" s="380"/>
      <c r="BH20" s="380"/>
      <c r="BI20" s="380"/>
      <c r="BJ20" s="380"/>
      <c r="BK20" s="380"/>
      <c r="BL20" s="380"/>
      <c r="BM20" s="380"/>
      <c r="BN20" s="380"/>
      <c r="BO20" s="380"/>
      <c r="BP20" s="380"/>
      <c r="BQ20" s="380"/>
      <c r="BR20" s="380"/>
      <c r="BS20" s="380"/>
      <c r="BT20" s="380"/>
      <c r="BU20" s="380"/>
      <c r="BV20" s="380"/>
      <c r="BW20" s="380"/>
      <c r="BX20" s="380"/>
      <c r="BY20" s="380"/>
      <c r="BZ20" s="380"/>
      <c r="CA20" s="380"/>
      <c r="CB20" s="362"/>
      <c r="CC20" s="362"/>
      <c r="CD20" s="362"/>
      <c r="CE20" s="362"/>
      <c r="CF20" s="362"/>
      <c r="CG20" s="362"/>
      <c r="CH20" s="362"/>
      <c r="CI20" s="362"/>
      <c r="CJ20" s="362"/>
      <c r="CK20" s="362"/>
      <c r="CL20" s="362"/>
      <c r="CM20" s="362"/>
      <c r="CN20" s="362"/>
      <c r="CO20" s="362"/>
      <c r="CP20" s="362"/>
      <c r="CQ20" s="362"/>
      <c r="CR20" s="362"/>
      <c r="CS20" s="362"/>
      <c r="CT20" s="362"/>
      <c r="CU20" s="362"/>
      <c r="CV20" s="362"/>
      <c r="CW20" s="362"/>
      <c r="CX20" s="362"/>
      <c r="CY20" s="362"/>
      <c r="CZ20" s="362"/>
      <c r="DA20" s="362"/>
      <c r="DB20" s="362"/>
      <c r="DC20" s="362"/>
      <c r="DD20" s="362"/>
      <c r="DE20" s="362"/>
      <c r="DF20" s="362"/>
      <c r="DG20" s="362"/>
      <c r="DH20" s="362"/>
      <c r="DI20" s="362"/>
      <c r="DJ20" s="362"/>
      <c r="DK20" s="362"/>
      <c r="DL20" s="362"/>
      <c r="DM20" s="362"/>
      <c r="DN20" s="362"/>
      <c r="DO20" s="362"/>
      <c r="DP20" s="362"/>
      <c r="DQ20" s="362"/>
      <c r="DR20" s="362"/>
      <c r="DS20" s="362"/>
      <c r="DT20" s="362"/>
      <c r="DU20" s="362"/>
      <c r="DV20" s="362"/>
      <c r="DW20" s="362"/>
      <c r="DX20" s="362"/>
      <c r="DY20" s="362"/>
      <c r="DZ20" s="362"/>
      <c r="EA20" s="362"/>
      <c r="EB20" s="362"/>
      <c r="EC20" s="362"/>
      <c r="ED20" s="362"/>
      <c r="EE20" s="362"/>
      <c r="EF20" s="362"/>
      <c r="EG20" s="362"/>
      <c r="EH20" s="362"/>
      <c r="EI20" s="362"/>
      <c r="EJ20" s="362"/>
      <c r="EK20" s="362"/>
      <c r="EL20" s="362"/>
      <c r="EM20" s="362"/>
      <c r="EN20" s="362"/>
      <c r="EO20" s="362"/>
      <c r="EP20" s="362"/>
      <c r="EQ20" s="362"/>
      <c r="ER20" s="362"/>
      <c r="ES20" s="362"/>
      <c r="ET20" s="362"/>
      <c r="EU20" s="362"/>
      <c r="EV20" s="362"/>
      <c r="EW20" s="362"/>
      <c r="EX20" s="362"/>
      <c r="EY20" s="362"/>
      <c r="EZ20" s="362"/>
      <c r="FA20" s="362"/>
      <c r="FB20" s="362"/>
      <c r="FC20" s="362"/>
      <c r="FD20" s="362"/>
      <c r="FE20" s="362"/>
      <c r="FF20" s="362"/>
      <c r="FG20" s="362"/>
      <c r="FH20" s="362"/>
      <c r="FI20" s="362"/>
      <c r="FJ20" s="362"/>
      <c r="FK20" s="362"/>
      <c r="FL20" s="380"/>
      <c r="FM20" s="380"/>
      <c r="FN20" s="380"/>
      <c r="FO20" s="380"/>
      <c r="FP20" s="380"/>
      <c r="FQ20" s="380"/>
      <c r="FR20" s="380"/>
      <c r="FS20" s="380"/>
      <c r="FT20" s="380"/>
      <c r="FU20" s="380"/>
      <c r="FV20" s="380"/>
      <c r="FW20" s="380"/>
      <c r="FX20" s="380"/>
      <c r="FY20" s="380"/>
      <c r="FZ20" s="380"/>
      <c r="GA20" s="380"/>
      <c r="GB20" s="380"/>
      <c r="GC20" s="380"/>
      <c r="GD20" s="380"/>
      <c r="GE20" s="380"/>
      <c r="GF20" s="380"/>
      <c r="GG20" s="380"/>
      <c r="GH20" s="380"/>
      <c r="GI20" s="380"/>
      <c r="GJ20" s="380"/>
      <c r="GK20" s="380"/>
      <c r="GL20" s="380"/>
      <c r="GM20" s="380"/>
      <c r="GN20" s="380"/>
      <c r="GO20" s="380"/>
      <c r="GP20" s="380"/>
      <c r="GQ20" s="380"/>
      <c r="GR20" s="380"/>
      <c r="GS20" s="380"/>
      <c r="GT20" s="380"/>
      <c r="GU20" s="380"/>
      <c r="GV20" s="380"/>
      <c r="GW20" s="380"/>
      <c r="GX20" s="380"/>
      <c r="GY20" s="380"/>
      <c r="GZ20" s="380"/>
      <c r="HA20" s="380"/>
      <c r="HB20" s="380"/>
      <c r="HC20" s="380"/>
    </row>
    <row r="21" spans="1:211" x14ac:dyDescent="0.25">
      <c r="A21" s="373"/>
      <c r="B21" s="373"/>
      <c r="C21" s="373"/>
      <c r="D21" s="373"/>
      <c r="E21" s="373"/>
      <c r="F21" s="373"/>
      <c r="G21" s="373"/>
      <c r="H21" s="373"/>
      <c r="I21" s="383" t="s">
        <v>373</v>
      </c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C21" s="383"/>
      <c r="AD21" s="383"/>
      <c r="AE21" s="383"/>
      <c r="AF21" s="383"/>
      <c r="AG21" s="383"/>
      <c r="AH21" s="383"/>
      <c r="AI21" s="383"/>
      <c r="AJ21" s="383"/>
      <c r="AK21" s="383"/>
      <c r="AL21" s="383"/>
      <c r="AM21" s="383"/>
      <c r="AN21" s="383"/>
      <c r="AO21" s="383"/>
      <c r="AP21" s="373"/>
      <c r="AQ21" s="373"/>
      <c r="AR21" s="373"/>
      <c r="AS21" s="373"/>
      <c r="AT21" s="373"/>
      <c r="AU21" s="373"/>
      <c r="AV21" s="373"/>
      <c r="AW21" s="373"/>
      <c r="AX21" s="373"/>
      <c r="AY21" s="373"/>
      <c r="AZ21" s="373"/>
      <c r="BA21" s="373"/>
      <c r="BB21" s="373"/>
      <c r="BC21" s="373"/>
      <c r="BD21" s="373"/>
      <c r="BE21" s="373"/>
      <c r="BF21" s="380"/>
      <c r="BG21" s="380"/>
      <c r="BH21" s="380"/>
      <c r="BI21" s="380"/>
      <c r="BJ21" s="380"/>
      <c r="BK21" s="380"/>
      <c r="BL21" s="380"/>
      <c r="BM21" s="380"/>
      <c r="BN21" s="380"/>
      <c r="BO21" s="380"/>
      <c r="BP21" s="380"/>
      <c r="BQ21" s="380"/>
      <c r="BR21" s="380"/>
      <c r="BS21" s="380"/>
      <c r="BT21" s="380"/>
      <c r="BU21" s="380"/>
      <c r="BV21" s="380"/>
      <c r="BW21" s="380"/>
      <c r="BX21" s="380"/>
      <c r="BY21" s="380"/>
      <c r="BZ21" s="380"/>
      <c r="CA21" s="380"/>
      <c r="CB21" s="362"/>
      <c r="CC21" s="362"/>
      <c r="CD21" s="362"/>
      <c r="CE21" s="362"/>
      <c r="CF21" s="362"/>
      <c r="CG21" s="362"/>
      <c r="CH21" s="362"/>
      <c r="CI21" s="362"/>
      <c r="CJ21" s="362"/>
      <c r="CK21" s="362"/>
      <c r="CL21" s="362"/>
      <c r="CM21" s="362"/>
      <c r="CN21" s="362"/>
      <c r="CO21" s="362"/>
      <c r="CP21" s="362"/>
      <c r="CQ21" s="362"/>
      <c r="CR21" s="362"/>
      <c r="CS21" s="362"/>
      <c r="CT21" s="362"/>
      <c r="CU21" s="362"/>
      <c r="CV21" s="362"/>
      <c r="CW21" s="362"/>
      <c r="CX21" s="362"/>
      <c r="CY21" s="362"/>
      <c r="CZ21" s="362"/>
      <c r="DA21" s="362"/>
      <c r="DB21" s="362"/>
      <c r="DC21" s="362"/>
      <c r="DD21" s="362"/>
      <c r="DE21" s="362"/>
      <c r="DF21" s="362"/>
      <c r="DG21" s="362"/>
      <c r="DH21" s="362"/>
      <c r="DI21" s="362"/>
      <c r="DJ21" s="362"/>
      <c r="DK21" s="362"/>
      <c r="DL21" s="362"/>
      <c r="DM21" s="362"/>
      <c r="DN21" s="362"/>
      <c r="DO21" s="362"/>
      <c r="DP21" s="362"/>
      <c r="DQ21" s="362"/>
      <c r="DR21" s="362"/>
      <c r="DS21" s="362"/>
      <c r="DT21" s="362"/>
      <c r="DU21" s="362"/>
      <c r="DV21" s="362"/>
      <c r="DW21" s="362"/>
      <c r="DX21" s="362"/>
      <c r="DY21" s="362"/>
      <c r="DZ21" s="362"/>
      <c r="EA21" s="362"/>
      <c r="EB21" s="362"/>
      <c r="EC21" s="362"/>
      <c r="ED21" s="362"/>
      <c r="EE21" s="362"/>
      <c r="EF21" s="362"/>
      <c r="EG21" s="362"/>
      <c r="EH21" s="362"/>
      <c r="EI21" s="362"/>
      <c r="EJ21" s="362"/>
      <c r="EK21" s="362"/>
      <c r="EL21" s="362"/>
      <c r="EM21" s="362"/>
      <c r="EN21" s="362"/>
      <c r="EO21" s="362"/>
      <c r="EP21" s="362"/>
      <c r="EQ21" s="362"/>
      <c r="ER21" s="362"/>
      <c r="ES21" s="362"/>
      <c r="ET21" s="362"/>
      <c r="EU21" s="362"/>
      <c r="EV21" s="362"/>
      <c r="EW21" s="362"/>
      <c r="EX21" s="362"/>
      <c r="EY21" s="362"/>
      <c r="EZ21" s="362"/>
      <c r="FA21" s="362"/>
      <c r="FB21" s="362"/>
      <c r="FC21" s="362"/>
      <c r="FD21" s="362"/>
      <c r="FE21" s="362"/>
      <c r="FF21" s="362"/>
      <c r="FG21" s="362"/>
      <c r="FH21" s="362"/>
      <c r="FI21" s="362"/>
      <c r="FJ21" s="362"/>
      <c r="FK21" s="362"/>
      <c r="FL21" s="380"/>
      <c r="FM21" s="380"/>
      <c r="FN21" s="380"/>
      <c r="FO21" s="380"/>
      <c r="FP21" s="380"/>
      <c r="FQ21" s="380"/>
      <c r="FR21" s="380"/>
      <c r="FS21" s="380"/>
      <c r="FT21" s="380"/>
      <c r="FU21" s="380"/>
      <c r="FV21" s="380"/>
      <c r="FW21" s="380"/>
      <c r="FX21" s="380"/>
      <c r="FY21" s="380"/>
      <c r="FZ21" s="380"/>
      <c r="GA21" s="380"/>
      <c r="GB21" s="380"/>
      <c r="GC21" s="380"/>
      <c r="GD21" s="380"/>
      <c r="GE21" s="380"/>
      <c r="GF21" s="380"/>
      <c r="GG21" s="380"/>
      <c r="GH21" s="380"/>
      <c r="GI21" s="380"/>
      <c r="GJ21" s="380"/>
      <c r="GK21" s="380"/>
      <c r="GL21" s="380"/>
      <c r="GM21" s="380"/>
      <c r="GN21" s="380"/>
      <c r="GO21" s="380"/>
      <c r="GP21" s="380"/>
      <c r="GQ21" s="380"/>
      <c r="GR21" s="380"/>
      <c r="GS21" s="380"/>
      <c r="GT21" s="380"/>
      <c r="GU21" s="380"/>
      <c r="GV21" s="380"/>
      <c r="GW21" s="380"/>
      <c r="GX21" s="380"/>
      <c r="GY21" s="380"/>
      <c r="GZ21" s="380"/>
      <c r="HA21" s="380"/>
      <c r="HB21" s="380"/>
      <c r="HC21" s="380"/>
    </row>
    <row r="22" spans="1:211" x14ac:dyDescent="0.25">
      <c r="A22" s="373"/>
      <c r="B22" s="373"/>
      <c r="C22" s="373"/>
      <c r="D22" s="373"/>
      <c r="E22" s="373"/>
      <c r="F22" s="373"/>
      <c r="G22" s="373"/>
      <c r="H22" s="373"/>
      <c r="I22" s="383" t="s">
        <v>374</v>
      </c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383"/>
      <c r="AM22" s="383"/>
      <c r="AN22" s="383"/>
      <c r="AO22" s="383"/>
      <c r="AP22" s="373"/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373"/>
      <c r="BB22" s="373"/>
      <c r="BC22" s="373"/>
      <c r="BD22" s="373"/>
      <c r="BE22" s="373"/>
      <c r="BF22" s="380"/>
      <c r="BG22" s="380"/>
      <c r="BH22" s="380"/>
      <c r="BI22" s="380"/>
      <c r="BJ22" s="380"/>
      <c r="BK22" s="380"/>
      <c r="BL22" s="380"/>
      <c r="BM22" s="380"/>
      <c r="BN22" s="380"/>
      <c r="BO22" s="380"/>
      <c r="BP22" s="380"/>
      <c r="BQ22" s="380"/>
      <c r="BR22" s="380"/>
      <c r="BS22" s="380"/>
      <c r="BT22" s="380"/>
      <c r="BU22" s="380"/>
      <c r="BV22" s="380"/>
      <c r="BW22" s="380"/>
      <c r="BX22" s="380"/>
      <c r="BY22" s="380"/>
      <c r="BZ22" s="380"/>
      <c r="CA22" s="380"/>
      <c r="CB22" s="362"/>
      <c r="CC22" s="362"/>
      <c r="CD22" s="362"/>
      <c r="CE22" s="362"/>
      <c r="CF22" s="362"/>
      <c r="CG22" s="362"/>
      <c r="CH22" s="362"/>
      <c r="CI22" s="362"/>
      <c r="CJ22" s="362"/>
      <c r="CK22" s="362"/>
      <c r="CL22" s="362"/>
      <c r="CM22" s="362"/>
      <c r="CN22" s="362"/>
      <c r="CO22" s="362"/>
      <c r="CP22" s="362"/>
      <c r="CQ22" s="362"/>
      <c r="CR22" s="362"/>
      <c r="CS22" s="362"/>
      <c r="CT22" s="362"/>
      <c r="CU22" s="362"/>
      <c r="CV22" s="362"/>
      <c r="CW22" s="362"/>
      <c r="CX22" s="362"/>
      <c r="CY22" s="362"/>
      <c r="CZ22" s="362"/>
      <c r="DA22" s="362"/>
      <c r="DB22" s="362"/>
      <c r="DC22" s="362"/>
      <c r="DD22" s="362"/>
      <c r="DE22" s="362"/>
      <c r="DF22" s="362"/>
      <c r="DG22" s="362"/>
      <c r="DH22" s="362"/>
      <c r="DI22" s="362"/>
      <c r="DJ22" s="362"/>
      <c r="DK22" s="362"/>
      <c r="DL22" s="362"/>
      <c r="DM22" s="362"/>
      <c r="DN22" s="362"/>
      <c r="DO22" s="362"/>
      <c r="DP22" s="362"/>
      <c r="DQ22" s="362"/>
      <c r="DR22" s="362"/>
      <c r="DS22" s="362"/>
      <c r="DT22" s="362"/>
      <c r="DU22" s="362"/>
      <c r="DV22" s="362"/>
      <c r="DW22" s="362"/>
      <c r="DX22" s="362"/>
      <c r="DY22" s="362"/>
      <c r="DZ22" s="362"/>
      <c r="EA22" s="362"/>
      <c r="EB22" s="362"/>
      <c r="EC22" s="362"/>
      <c r="ED22" s="362"/>
      <c r="EE22" s="362"/>
      <c r="EF22" s="362"/>
      <c r="EG22" s="362"/>
      <c r="EH22" s="362"/>
      <c r="EI22" s="362"/>
      <c r="EJ22" s="362"/>
      <c r="EK22" s="362"/>
      <c r="EL22" s="362"/>
      <c r="EM22" s="362"/>
      <c r="EN22" s="362"/>
      <c r="EO22" s="362"/>
      <c r="EP22" s="362"/>
      <c r="EQ22" s="362"/>
      <c r="ER22" s="362"/>
      <c r="ES22" s="362"/>
      <c r="ET22" s="362"/>
      <c r="EU22" s="362"/>
      <c r="EV22" s="362"/>
      <c r="EW22" s="362"/>
      <c r="EX22" s="362"/>
      <c r="EY22" s="362"/>
      <c r="EZ22" s="362"/>
      <c r="FA22" s="362"/>
      <c r="FB22" s="362"/>
      <c r="FC22" s="362"/>
      <c r="FD22" s="362"/>
      <c r="FE22" s="362"/>
      <c r="FF22" s="362"/>
      <c r="FG22" s="362"/>
      <c r="FH22" s="362"/>
      <c r="FI22" s="362"/>
      <c r="FJ22" s="362"/>
      <c r="FK22" s="362"/>
      <c r="FL22" s="380"/>
      <c r="FM22" s="380"/>
      <c r="FN22" s="380"/>
      <c r="FO22" s="380"/>
      <c r="FP22" s="380"/>
      <c r="FQ22" s="380"/>
      <c r="FR22" s="380"/>
      <c r="FS22" s="380"/>
      <c r="FT22" s="380"/>
      <c r="FU22" s="380"/>
      <c r="FV22" s="380"/>
      <c r="FW22" s="380"/>
      <c r="FX22" s="380"/>
      <c r="FY22" s="380"/>
      <c r="FZ22" s="380"/>
      <c r="GA22" s="380"/>
      <c r="GB22" s="380"/>
      <c r="GC22" s="380"/>
      <c r="GD22" s="380"/>
      <c r="GE22" s="380"/>
      <c r="GF22" s="380"/>
      <c r="GG22" s="380"/>
      <c r="GH22" s="380"/>
      <c r="GI22" s="380"/>
      <c r="GJ22" s="380"/>
      <c r="GK22" s="380"/>
      <c r="GL22" s="380"/>
      <c r="GM22" s="380"/>
      <c r="GN22" s="380"/>
      <c r="GO22" s="380"/>
      <c r="GP22" s="380"/>
      <c r="GQ22" s="380"/>
      <c r="GR22" s="380"/>
      <c r="GS22" s="380"/>
      <c r="GT22" s="380"/>
      <c r="GU22" s="380"/>
      <c r="GV22" s="380"/>
      <c r="GW22" s="380"/>
      <c r="GX22" s="380"/>
      <c r="GY22" s="380"/>
      <c r="GZ22" s="380"/>
      <c r="HA22" s="380"/>
      <c r="HB22" s="380"/>
      <c r="HC22" s="380"/>
    </row>
    <row r="23" spans="1:211" x14ac:dyDescent="0.25">
      <c r="A23" s="373"/>
      <c r="B23" s="373"/>
      <c r="C23" s="373"/>
      <c r="D23" s="373"/>
      <c r="E23" s="373"/>
      <c r="F23" s="373"/>
      <c r="G23" s="373"/>
      <c r="H23" s="373"/>
      <c r="I23" s="383" t="s">
        <v>375</v>
      </c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383"/>
      <c r="AO23" s="383"/>
      <c r="AP23" s="373"/>
      <c r="AQ23" s="373"/>
      <c r="AR23" s="373"/>
      <c r="AS23" s="373"/>
      <c r="AT23" s="373"/>
      <c r="AU23" s="373"/>
      <c r="AV23" s="373"/>
      <c r="AW23" s="373"/>
      <c r="AX23" s="373"/>
      <c r="AY23" s="373"/>
      <c r="AZ23" s="373"/>
      <c r="BA23" s="373"/>
      <c r="BB23" s="373"/>
      <c r="BC23" s="373"/>
      <c r="BD23" s="373"/>
      <c r="BE23" s="373"/>
      <c r="BF23" s="380"/>
      <c r="BG23" s="380"/>
      <c r="BH23" s="380"/>
      <c r="BI23" s="380"/>
      <c r="BJ23" s="380"/>
      <c r="BK23" s="380"/>
      <c r="BL23" s="380"/>
      <c r="BM23" s="380"/>
      <c r="BN23" s="380"/>
      <c r="BO23" s="380"/>
      <c r="BP23" s="380"/>
      <c r="BQ23" s="380"/>
      <c r="BR23" s="380"/>
      <c r="BS23" s="380"/>
      <c r="BT23" s="380"/>
      <c r="BU23" s="380"/>
      <c r="BV23" s="380"/>
      <c r="BW23" s="380"/>
      <c r="BX23" s="380"/>
      <c r="BY23" s="380"/>
      <c r="BZ23" s="380"/>
      <c r="CA23" s="380"/>
      <c r="CB23" s="362"/>
      <c r="CC23" s="362"/>
      <c r="CD23" s="362"/>
      <c r="CE23" s="362"/>
      <c r="CF23" s="362"/>
      <c r="CG23" s="362"/>
      <c r="CH23" s="362"/>
      <c r="CI23" s="362"/>
      <c r="CJ23" s="362"/>
      <c r="CK23" s="362"/>
      <c r="CL23" s="362"/>
      <c r="CM23" s="362"/>
      <c r="CN23" s="362"/>
      <c r="CO23" s="362"/>
      <c r="CP23" s="362"/>
      <c r="CQ23" s="362"/>
      <c r="CR23" s="362"/>
      <c r="CS23" s="362"/>
      <c r="CT23" s="362"/>
      <c r="CU23" s="362"/>
      <c r="CV23" s="362"/>
      <c r="CW23" s="362"/>
      <c r="CX23" s="362"/>
      <c r="CY23" s="362"/>
      <c r="CZ23" s="362"/>
      <c r="DA23" s="362"/>
      <c r="DB23" s="362"/>
      <c r="DC23" s="362"/>
      <c r="DD23" s="362"/>
      <c r="DE23" s="362"/>
      <c r="DF23" s="362"/>
      <c r="DG23" s="362"/>
      <c r="DH23" s="362"/>
      <c r="DI23" s="362"/>
      <c r="DJ23" s="362"/>
      <c r="DK23" s="362"/>
      <c r="DL23" s="362"/>
      <c r="DM23" s="362"/>
      <c r="DN23" s="362"/>
      <c r="DO23" s="362"/>
      <c r="DP23" s="362"/>
      <c r="DQ23" s="362"/>
      <c r="DR23" s="362"/>
      <c r="DS23" s="362"/>
      <c r="DT23" s="362"/>
      <c r="DU23" s="362"/>
      <c r="DV23" s="362"/>
      <c r="DW23" s="362"/>
      <c r="DX23" s="362"/>
      <c r="DY23" s="362"/>
      <c r="DZ23" s="362"/>
      <c r="EA23" s="362"/>
      <c r="EB23" s="362"/>
      <c r="EC23" s="362"/>
      <c r="ED23" s="362"/>
      <c r="EE23" s="362"/>
      <c r="EF23" s="362"/>
      <c r="EG23" s="362"/>
      <c r="EH23" s="362"/>
      <c r="EI23" s="362"/>
      <c r="EJ23" s="362"/>
      <c r="EK23" s="362"/>
      <c r="EL23" s="362"/>
      <c r="EM23" s="362"/>
      <c r="EN23" s="362"/>
      <c r="EO23" s="362"/>
      <c r="EP23" s="362"/>
      <c r="EQ23" s="362"/>
      <c r="ER23" s="362"/>
      <c r="ES23" s="362"/>
      <c r="ET23" s="362"/>
      <c r="EU23" s="362"/>
      <c r="EV23" s="362"/>
      <c r="EW23" s="362"/>
      <c r="EX23" s="362"/>
      <c r="EY23" s="362"/>
      <c r="EZ23" s="362"/>
      <c r="FA23" s="362"/>
      <c r="FB23" s="362"/>
      <c r="FC23" s="362"/>
      <c r="FD23" s="362"/>
      <c r="FE23" s="362"/>
      <c r="FF23" s="362"/>
      <c r="FG23" s="362"/>
      <c r="FH23" s="362"/>
      <c r="FI23" s="362"/>
      <c r="FJ23" s="362"/>
      <c r="FK23" s="362"/>
      <c r="FL23" s="380"/>
      <c r="FM23" s="380"/>
      <c r="FN23" s="380"/>
      <c r="FO23" s="380"/>
      <c r="FP23" s="380"/>
      <c r="FQ23" s="380"/>
      <c r="FR23" s="380"/>
      <c r="FS23" s="380"/>
      <c r="FT23" s="380"/>
      <c r="FU23" s="380"/>
      <c r="FV23" s="380"/>
      <c r="FW23" s="380"/>
      <c r="FX23" s="380"/>
      <c r="FY23" s="380"/>
      <c r="FZ23" s="380"/>
      <c r="GA23" s="380"/>
      <c r="GB23" s="380"/>
      <c r="GC23" s="380"/>
      <c r="GD23" s="380"/>
      <c r="GE23" s="380"/>
      <c r="GF23" s="380"/>
      <c r="GG23" s="380"/>
      <c r="GH23" s="380"/>
      <c r="GI23" s="380"/>
      <c r="GJ23" s="380"/>
      <c r="GK23" s="380"/>
      <c r="GL23" s="380"/>
      <c r="GM23" s="380"/>
      <c r="GN23" s="380"/>
      <c r="GO23" s="380"/>
      <c r="GP23" s="380"/>
      <c r="GQ23" s="380"/>
      <c r="GR23" s="380"/>
      <c r="GS23" s="380"/>
      <c r="GT23" s="380"/>
      <c r="GU23" s="380"/>
      <c r="GV23" s="380"/>
      <c r="GW23" s="380"/>
      <c r="GX23" s="380"/>
      <c r="GY23" s="380"/>
      <c r="GZ23" s="380"/>
      <c r="HA23" s="380"/>
      <c r="HB23" s="380"/>
      <c r="HC23" s="380"/>
    </row>
    <row r="24" spans="1:211" x14ac:dyDescent="0.25">
      <c r="A24" s="373"/>
      <c r="B24" s="373"/>
      <c r="C24" s="373"/>
      <c r="D24" s="373"/>
      <c r="E24" s="373"/>
      <c r="F24" s="373"/>
      <c r="G24" s="373"/>
      <c r="H24" s="373"/>
      <c r="I24" s="383" t="s">
        <v>376</v>
      </c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  <c r="AK24" s="383"/>
      <c r="AL24" s="383"/>
      <c r="AM24" s="383"/>
      <c r="AN24" s="383"/>
      <c r="AO24" s="383"/>
      <c r="AP24" s="373"/>
      <c r="AQ24" s="373"/>
      <c r="AR24" s="373"/>
      <c r="AS24" s="373"/>
      <c r="AT24" s="373"/>
      <c r="AU24" s="373"/>
      <c r="AV24" s="373"/>
      <c r="AW24" s="373"/>
      <c r="AX24" s="373"/>
      <c r="AY24" s="373"/>
      <c r="AZ24" s="373"/>
      <c r="BA24" s="373"/>
      <c r="BB24" s="373"/>
      <c r="BC24" s="373"/>
      <c r="BD24" s="373"/>
      <c r="BE24" s="373"/>
      <c r="BF24" s="380"/>
      <c r="BG24" s="380"/>
      <c r="BH24" s="380"/>
      <c r="BI24" s="380"/>
      <c r="BJ24" s="380"/>
      <c r="BK24" s="380"/>
      <c r="BL24" s="380"/>
      <c r="BM24" s="380"/>
      <c r="BN24" s="380"/>
      <c r="BO24" s="380"/>
      <c r="BP24" s="380"/>
      <c r="BQ24" s="380"/>
      <c r="BR24" s="380"/>
      <c r="BS24" s="380"/>
      <c r="BT24" s="380"/>
      <c r="BU24" s="380"/>
      <c r="BV24" s="380"/>
      <c r="BW24" s="380"/>
      <c r="BX24" s="380"/>
      <c r="BY24" s="380"/>
      <c r="BZ24" s="380"/>
      <c r="CA24" s="380"/>
      <c r="CB24" s="362"/>
      <c r="CC24" s="362"/>
      <c r="CD24" s="362"/>
      <c r="CE24" s="362"/>
      <c r="CF24" s="362"/>
      <c r="CG24" s="362"/>
      <c r="CH24" s="362"/>
      <c r="CI24" s="362"/>
      <c r="CJ24" s="362"/>
      <c r="CK24" s="362"/>
      <c r="CL24" s="362"/>
      <c r="CM24" s="362"/>
      <c r="CN24" s="362"/>
      <c r="CO24" s="362"/>
      <c r="CP24" s="362"/>
      <c r="CQ24" s="362"/>
      <c r="CR24" s="362"/>
      <c r="CS24" s="362"/>
      <c r="CT24" s="362"/>
      <c r="CU24" s="362"/>
      <c r="CV24" s="362"/>
      <c r="CW24" s="362"/>
      <c r="CX24" s="362"/>
      <c r="CY24" s="362"/>
      <c r="CZ24" s="362"/>
      <c r="DA24" s="362"/>
      <c r="DB24" s="362"/>
      <c r="DC24" s="362"/>
      <c r="DD24" s="362"/>
      <c r="DE24" s="362"/>
      <c r="DF24" s="362"/>
      <c r="DG24" s="362"/>
      <c r="DH24" s="362"/>
      <c r="DI24" s="362"/>
      <c r="DJ24" s="362"/>
      <c r="DK24" s="362"/>
      <c r="DL24" s="362"/>
      <c r="DM24" s="362"/>
      <c r="DN24" s="362"/>
      <c r="DO24" s="362"/>
      <c r="DP24" s="362"/>
      <c r="DQ24" s="362"/>
      <c r="DR24" s="362"/>
      <c r="DS24" s="362"/>
      <c r="DT24" s="362"/>
      <c r="DU24" s="362"/>
      <c r="DV24" s="362"/>
      <c r="DW24" s="362"/>
      <c r="DX24" s="362"/>
      <c r="DY24" s="362"/>
      <c r="DZ24" s="362"/>
      <c r="EA24" s="362"/>
      <c r="EB24" s="362"/>
      <c r="EC24" s="362"/>
      <c r="ED24" s="362"/>
      <c r="EE24" s="362"/>
      <c r="EF24" s="362"/>
      <c r="EG24" s="362"/>
      <c r="EH24" s="362"/>
      <c r="EI24" s="362"/>
      <c r="EJ24" s="362"/>
      <c r="EK24" s="362"/>
      <c r="EL24" s="362"/>
      <c r="EM24" s="362"/>
      <c r="EN24" s="362"/>
      <c r="EO24" s="362"/>
      <c r="EP24" s="362"/>
      <c r="EQ24" s="362"/>
      <c r="ER24" s="362"/>
      <c r="ES24" s="362"/>
      <c r="ET24" s="362"/>
      <c r="EU24" s="362"/>
      <c r="EV24" s="362"/>
      <c r="EW24" s="362"/>
      <c r="EX24" s="362"/>
      <c r="EY24" s="362"/>
      <c r="EZ24" s="362"/>
      <c r="FA24" s="362"/>
      <c r="FB24" s="362"/>
      <c r="FC24" s="362"/>
      <c r="FD24" s="362"/>
      <c r="FE24" s="362"/>
      <c r="FF24" s="362"/>
      <c r="FG24" s="362"/>
      <c r="FH24" s="362"/>
      <c r="FI24" s="362"/>
      <c r="FJ24" s="362"/>
      <c r="FK24" s="362"/>
      <c r="FL24" s="380"/>
      <c r="FM24" s="380"/>
      <c r="FN24" s="380"/>
      <c r="FO24" s="380"/>
      <c r="FP24" s="380"/>
      <c r="FQ24" s="380"/>
      <c r="FR24" s="380"/>
      <c r="FS24" s="380"/>
      <c r="FT24" s="380"/>
      <c r="FU24" s="380"/>
      <c r="FV24" s="380"/>
      <c r="FW24" s="380"/>
      <c r="FX24" s="380"/>
      <c r="FY24" s="380"/>
      <c r="FZ24" s="380"/>
      <c r="GA24" s="380"/>
      <c r="GB24" s="380"/>
      <c r="GC24" s="380"/>
      <c r="GD24" s="380"/>
      <c r="GE24" s="380"/>
      <c r="GF24" s="380"/>
      <c r="GG24" s="380"/>
      <c r="GH24" s="380"/>
      <c r="GI24" s="380"/>
      <c r="GJ24" s="380"/>
      <c r="GK24" s="380"/>
      <c r="GL24" s="380"/>
      <c r="GM24" s="380"/>
      <c r="GN24" s="380"/>
      <c r="GO24" s="380"/>
      <c r="GP24" s="380"/>
      <c r="GQ24" s="380"/>
      <c r="GR24" s="380"/>
      <c r="GS24" s="380"/>
      <c r="GT24" s="380"/>
      <c r="GU24" s="380"/>
      <c r="GV24" s="380"/>
      <c r="GW24" s="380"/>
      <c r="GX24" s="380"/>
      <c r="GY24" s="380"/>
      <c r="GZ24" s="380"/>
      <c r="HA24" s="380"/>
      <c r="HB24" s="380"/>
      <c r="HC24" s="380"/>
    </row>
    <row r="25" spans="1:211" x14ac:dyDescent="0.25">
      <c r="A25" s="373"/>
      <c r="B25" s="373"/>
      <c r="C25" s="373"/>
      <c r="D25" s="373"/>
      <c r="E25" s="373"/>
      <c r="F25" s="373"/>
      <c r="G25" s="373"/>
      <c r="H25" s="373"/>
      <c r="I25" s="383" t="s">
        <v>377</v>
      </c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  <c r="AN25" s="383"/>
      <c r="AO25" s="383"/>
      <c r="AP25" s="373"/>
      <c r="AQ25" s="373"/>
      <c r="AR25" s="373"/>
      <c r="AS25" s="373"/>
      <c r="AT25" s="373"/>
      <c r="AU25" s="373"/>
      <c r="AV25" s="373"/>
      <c r="AW25" s="373"/>
      <c r="AX25" s="373"/>
      <c r="AY25" s="373"/>
      <c r="AZ25" s="373"/>
      <c r="BA25" s="373"/>
      <c r="BB25" s="373"/>
      <c r="BC25" s="373"/>
      <c r="BD25" s="373"/>
      <c r="BE25" s="373"/>
      <c r="BF25" s="380"/>
      <c r="BG25" s="380"/>
      <c r="BH25" s="380"/>
      <c r="BI25" s="380"/>
      <c r="BJ25" s="380"/>
      <c r="BK25" s="380"/>
      <c r="BL25" s="380"/>
      <c r="BM25" s="380"/>
      <c r="BN25" s="380"/>
      <c r="BO25" s="380"/>
      <c r="BP25" s="380"/>
      <c r="BQ25" s="380"/>
      <c r="BR25" s="380"/>
      <c r="BS25" s="380"/>
      <c r="BT25" s="380"/>
      <c r="BU25" s="380"/>
      <c r="BV25" s="380"/>
      <c r="BW25" s="380"/>
      <c r="BX25" s="380"/>
      <c r="BY25" s="380"/>
      <c r="BZ25" s="380"/>
      <c r="CA25" s="380"/>
      <c r="CB25" s="362"/>
      <c r="CC25" s="362"/>
      <c r="CD25" s="362"/>
      <c r="CE25" s="362"/>
      <c r="CF25" s="362"/>
      <c r="CG25" s="362"/>
      <c r="CH25" s="362"/>
      <c r="CI25" s="362"/>
      <c r="CJ25" s="362"/>
      <c r="CK25" s="362"/>
      <c r="CL25" s="362"/>
      <c r="CM25" s="362"/>
      <c r="CN25" s="362"/>
      <c r="CO25" s="362"/>
      <c r="CP25" s="362"/>
      <c r="CQ25" s="362"/>
      <c r="CR25" s="362"/>
      <c r="CS25" s="362"/>
      <c r="CT25" s="362"/>
      <c r="CU25" s="362"/>
      <c r="CV25" s="362"/>
      <c r="CW25" s="362"/>
      <c r="CX25" s="362"/>
      <c r="CY25" s="362"/>
      <c r="CZ25" s="362"/>
      <c r="DA25" s="362"/>
      <c r="DB25" s="362"/>
      <c r="DC25" s="362"/>
      <c r="DD25" s="362"/>
      <c r="DE25" s="362"/>
      <c r="DF25" s="362"/>
      <c r="DG25" s="362"/>
      <c r="DH25" s="362"/>
      <c r="DI25" s="362"/>
      <c r="DJ25" s="362"/>
      <c r="DK25" s="362"/>
      <c r="DL25" s="362"/>
      <c r="DM25" s="362"/>
      <c r="DN25" s="362"/>
      <c r="DO25" s="362"/>
      <c r="DP25" s="362"/>
      <c r="DQ25" s="362"/>
      <c r="DR25" s="362"/>
      <c r="DS25" s="362"/>
      <c r="DT25" s="362"/>
      <c r="DU25" s="362"/>
      <c r="DV25" s="362"/>
      <c r="DW25" s="362"/>
      <c r="DX25" s="362"/>
      <c r="DY25" s="362"/>
      <c r="DZ25" s="362"/>
      <c r="EA25" s="362"/>
      <c r="EB25" s="362"/>
      <c r="EC25" s="362"/>
      <c r="ED25" s="362"/>
      <c r="EE25" s="362"/>
      <c r="EF25" s="362"/>
      <c r="EG25" s="362"/>
      <c r="EH25" s="362"/>
      <c r="EI25" s="362"/>
      <c r="EJ25" s="362"/>
      <c r="EK25" s="362"/>
      <c r="EL25" s="362"/>
      <c r="EM25" s="362"/>
      <c r="EN25" s="362"/>
      <c r="EO25" s="362"/>
      <c r="EP25" s="362"/>
      <c r="EQ25" s="362"/>
      <c r="ER25" s="362"/>
      <c r="ES25" s="362"/>
      <c r="ET25" s="362"/>
      <c r="EU25" s="362"/>
      <c r="EV25" s="362"/>
      <c r="EW25" s="362"/>
      <c r="EX25" s="362"/>
      <c r="EY25" s="362"/>
      <c r="EZ25" s="362"/>
      <c r="FA25" s="362"/>
      <c r="FB25" s="362"/>
      <c r="FC25" s="362"/>
      <c r="FD25" s="362"/>
      <c r="FE25" s="362"/>
      <c r="FF25" s="362"/>
      <c r="FG25" s="362"/>
      <c r="FH25" s="362"/>
      <c r="FI25" s="362"/>
      <c r="FJ25" s="362"/>
      <c r="FK25" s="362"/>
      <c r="FL25" s="380"/>
      <c r="FM25" s="380"/>
      <c r="FN25" s="380"/>
      <c r="FO25" s="380"/>
      <c r="FP25" s="380"/>
      <c r="FQ25" s="380"/>
      <c r="FR25" s="380"/>
      <c r="FS25" s="380"/>
      <c r="FT25" s="380"/>
      <c r="FU25" s="380"/>
      <c r="FV25" s="380"/>
      <c r="FW25" s="380"/>
      <c r="FX25" s="380"/>
      <c r="FY25" s="380"/>
      <c r="FZ25" s="380"/>
      <c r="GA25" s="380"/>
      <c r="GB25" s="380"/>
      <c r="GC25" s="380"/>
      <c r="GD25" s="380"/>
      <c r="GE25" s="380"/>
      <c r="GF25" s="380"/>
      <c r="GG25" s="380"/>
      <c r="GH25" s="380"/>
      <c r="GI25" s="380"/>
      <c r="GJ25" s="380"/>
      <c r="GK25" s="380"/>
      <c r="GL25" s="380"/>
      <c r="GM25" s="380"/>
      <c r="GN25" s="380"/>
      <c r="GO25" s="380"/>
      <c r="GP25" s="380"/>
      <c r="GQ25" s="380"/>
      <c r="GR25" s="380"/>
      <c r="GS25" s="380"/>
      <c r="GT25" s="380"/>
      <c r="GU25" s="380"/>
      <c r="GV25" s="380"/>
      <c r="GW25" s="380"/>
      <c r="GX25" s="380"/>
      <c r="GY25" s="380"/>
      <c r="GZ25" s="380"/>
      <c r="HA25" s="380"/>
      <c r="HB25" s="380"/>
      <c r="HC25" s="380"/>
    </row>
    <row r="26" spans="1:211" x14ac:dyDescent="0.25">
      <c r="A26" s="373"/>
      <c r="B26" s="373"/>
      <c r="C26" s="373"/>
      <c r="D26" s="373"/>
      <c r="E26" s="373"/>
      <c r="F26" s="373"/>
      <c r="G26" s="373"/>
      <c r="H26" s="373"/>
      <c r="I26" s="383" t="s">
        <v>378</v>
      </c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  <c r="AH26" s="383"/>
      <c r="AI26" s="383"/>
      <c r="AJ26" s="383"/>
      <c r="AK26" s="383"/>
      <c r="AL26" s="383"/>
      <c r="AM26" s="383"/>
      <c r="AN26" s="383"/>
      <c r="AO26" s="383"/>
      <c r="AP26" s="373"/>
      <c r="AQ26" s="373"/>
      <c r="AR26" s="373"/>
      <c r="AS26" s="373"/>
      <c r="AT26" s="373"/>
      <c r="AU26" s="373"/>
      <c r="AV26" s="373"/>
      <c r="AW26" s="373"/>
      <c r="AX26" s="373"/>
      <c r="AY26" s="373"/>
      <c r="AZ26" s="373"/>
      <c r="BA26" s="373"/>
      <c r="BB26" s="373"/>
      <c r="BC26" s="373"/>
      <c r="BD26" s="373"/>
      <c r="BE26" s="373"/>
      <c r="BF26" s="380"/>
      <c r="BG26" s="380"/>
      <c r="BH26" s="380"/>
      <c r="BI26" s="380"/>
      <c r="BJ26" s="380"/>
      <c r="BK26" s="380"/>
      <c r="BL26" s="380"/>
      <c r="BM26" s="380"/>
      <c r="BN26" s="380"/>
      <c r="BO26" s="380"/>
      <c r="BP26" s="380"/>
      <c r="BQ26" s="380"/>
      <c r="BR26" s="380"/>
      <c r="BS26" s="380"/>
      <c r="BT26" s="380"/>
      <c r="BU26" s="380"/>
      <c r="BV26" s="380"/>
      <c r="BW26" s="380"/>
      <c r="BX26" s="380"/>
      <c r="BY26" s="380"/>
      <c r="BZ26" s="380"/>
      <c r="CA26" s="380"/>
      <c r="CB26" s="362"/>
      <c r="CC26" s="362"/>
      <c r="CD26" s="362"/>
      <c r="CE26" s="362"/>
      <c r="CF26" s="362"/>
      <c r="CG26" s="362"/>
      <c r="CH26" s="362"/>
      <c r="CI26" s="362"/>
      <c r="CJ26" s="362"/>
      <c r="CK26" s="362"/>
      <c r="CL26" s="362"/>
      <c r="CM26" s="362"/>
      <c r="CN26" s="362"/>
      <c r="CO26" s="362"/>
      <c r="CP26" s="362"/>
      <c r="CQ26" s="362"/>
      <c r="CR26" s="362"/>
      <c r="CS26" s="362"/>
      <c r="CT26" s="362"/>
      <c r="CU26" s="362"/>
      <c r="CV26" s="362"/>
      <c r="CW26" s="362"/>
      <c r="CX26" s="362"/>
      <c r="CY26" s="362"/>
      <c r="CZ26" s="362"/>
      <c r="DA26" s="362"/>
      <c r="DB26" s="362"/>
      <c r="DC26" s="362"/>
      <c r="DD26" s="362"/>
      <c r="DE26" s="362"/>
      <c r="DF26" s="362"/>
      <c r="DG26" s="362"/>
      <c r="DH26" s="362"/>
      <c r="DI26" s="362"/>
      <c r="DJ26" s="362"/>
      <c r="DK26" s="362"/>
      <c r="DL26" s="362"/>
      <c r="DM26" s="362"/>
      <c r="DN26" s="362"/>
      <c r="DO26" s="362"/>
      <c r="DP26" s="362"/>
      <c r="DQ26" s="362"/>
      <c r="DR26" s="362"/>
      <c r="DS26" s="362"/>
      <c r="DT26" s="362"/>
      <c r="DU26" s="362"/>
      <c r="DV26" s="362"/>
      <c r="DW26" s="362"/>
      <c r="DX26" s="362"/>
      <c r="DY26" s="362"/>
      <c r="DZ26" s="362"/>
      <c r="EA26" s="362"/>
      <c r="EB26" s="362"/>
      <c r="EC26" s="362"/>
      <c r="ED26" s="362"/>
      <c r="EE26" s="362"/>
      <c r="EF26" s="362"/>
      <c r="EG26" s="362"/>
      <c r="EH26" s="362"/>
      <c r="EI26" s="362"/>
      <c r="EJ26" s="362"/>
      <c r="EK26" s="362"/>
      <c r="EL26" s="362"/>
      <c r="EM26" s="362"/>
      <c r="EN26" s="362"/>
      <c r="EO26" s="362"/>
      <c r="EP26" s="362"/>
      <c r="EQ26" s="362"/>
      <c r="ER26" s="362"/>
      <c r="ES26" s="362"/>
      <c r="ET26" s="362"/>
      <c r="EU26" s="362"/>
      <c r="EV26" s="362"/>
      <c r="EW26" s="362"/>
      <c r="EX26" s="362"/>
      <c r="EY26" s="362"/>
      <c r="EZ26" s="362"/>
      <c r="FA26" s="362"/>
      <c r="FB26" s="362"/>
      <c r="FC26" s="362"/>
      <c r="FD26" s="362"/>
      <c r="FE26" s="362"/>
      <c r="FF26" s="362"/>
      <c r="FG26" s="362"/>
      <c r="FH26" s="362"/>
      <c r="FI26" s="362"/>
      <c r="FJ26" s="362"/>
      <c r="FK26" s="362"/>
      <c r="FL26" s="380"/>
      <c r="FM26" s="380"/>
      <c r="FN26" s="380"/>
      <c r="FO26" s="380"/>
      <c r="FP26" s="380"/>
      <c r="FQ26" s="380"/>
      <c r="FR26" s="380"/>
      <c r="FS26" s="380"/>
      <c r="FT26" s="380"/>
      <c r="FU26" s="380"/>
      <c r="FV26" s="380"/>
      <c r="FW26" s="380"/>
      <c r="FX26" s="380"/>
      <c r="FY26" s="380"/>
      <c r="FZ26" s="380"/>
      <c r="GA26" s="380"/>
      <c r="GB26" s="380"/>
      <c r="GC26" s="380"/>
      <c r="GD26" s="380"/>
      <c r="GE26" s="380"/>
      <c r="GF26" s="380"/>
      <c r="GG26" s="380"/>
      <c r="GH26" s="380"/>
      <c r="GI26" s="380"/>
      <c r="GJ26" s="380"/>
      <c r="GK26" s="380"/>
      <c r="GL26" s="380"/>
      <c r="GM26" s="380"/>
      <c r="GN26" s="380"/>
      <c r="GO26" s="380"/>
      <c r="GP26" s="380"/>
      <c r="GQ26" s="380"/>
      <c r="GR26" s="380"/>
      <c r="GS26" s="380"/>
      <c r="GT26" s="380"/>
      <c r="GU26" s="380"/>
      <c r="GV26" s="380"/>
      <c r="GW26" s="380"/>
      <c r="GX26" s="380"/>
      <c r="GY26" s="380"/>
      <c r="GZ26" s="380"/>
      <c r="HA26" s="380"/>
      <c r="HB26" s="380"/>
      <c r="HC26" s="380"/>
    </row>
    <row r="27" spans="1:211" x14ac:dyDescent="0.25">
      <c r="A27" s="373"/>
      <c r="B27" s="373"/>
      <c r="C27" s="373"/>
      <c r="D27" s="373"/>
      <c r="E27" s="373"/>
      <c r="F27" s="373"/>
      <c r="G27" s="373"/>
      <c r="H27" s="373"/>
      <c r="I27" s="383" t="s">
        <v>379</v>
      </c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3"/>
      <c r="AI27" s="383"/>
      <c r="AJ27" s="383"/>
      <c r="AK27" s="383"/>
      <c r="AL27" s="383"/>
      <c r="AM27" s="383"/>
      <c r="AN27" s="383"/>
      <c r="AO27" s="383"/>
      <c r="AP27" s="373"/>
      <c r="AQ27" s="373"/>
      <c r="AR27" s="373"/>
      <c r="AS27" s="373"/>
      <c r="AT27" s="373"/>
      <c r="AU27" s="373"/>
      <c r="AV27" s="373"/>
      <c r="AW27" s="373"/>
      <c r="AX27" s="373"/>
      <c r="AY27" s="373"/>
      <c r="AZ27" s="373"/>
      <c r="BA27" s="373"/>
      <c r="BB27" s="373"/>
      <c r="BC27" s="373"/>
      <c r="BD27" s="373"/>
      <c r="BE27" s="373"/>
      <c r="BF27" s="380"/>
      <c r="BG27" s="380"/>
      <c r="BH27" s="380"/>
      <c r="BI27" s="380"/>
      <c r="BJ27" s="380"/>
      <c r="BK27" s="380"/>
      <c r="BL27" s="380"/>
      <c r="BM27" s="380"/>
      <c r="BN27" s="380"/>
      <c r="BO27" s="380"/>
      <c r="BP27" s="380"/>
      <c r="BQ27" s="380"/>
      <c r="BR27" s="380"/>
      <c r="BS27" s="380"/>
      <c r="BT27" s="380"/>
      <c r="BU27" s="380"/>
      <c r="BV27" s="380"/>
      <c r="BW27" s="380"/>
      <c r="BX27" s="380"/>
      <c r="BY27" s="380"/>
      <c r="BZ27" s="380"/>
      <c r="CA27" s="380"/>
      <c r="CB27" s="362"/>
      <c r="CC27" s="362"/>
      <c r="CD27" s="362"/>
      <c r="CE27" s="362"/>
      <c r="CF27" s="362"/>
      <c r="CG27" s="362"/>
      <c r="CH27" s="362"/>
      <c r="CI27" s="362"/>
      <c r="CJ27" s="362"/>
      <c r="CK27" s="362"/>
      <c r="CL27" s="362"/>
      <c r="CM27" s="362"/>
      <c r="CN27" s="362"/>
      <c r="CO27" s="362"/>
      <c r="CP27" s="362"/>
      <c r="CQ27" s="362"/>
      <c r="CR27" s="362"/>
      <c r="CS27" s="362"/>
      <c r="CT27" s="362"/>
      <c r="CU27" s="362"/>
      <c r="CV27" s="362"/>
      <c r="CW27" s="362"/>
      <c r="CX27" s="362"/>
      <c r="CY27" s="362"/>
      <c r="CZ27" s="362"/>
      <c r="DA27" s="362"/>
      <c r="DB27" s="362"/>
      <c r="DC27" s="362"/>
      <c r="DD27" s="362"/>
      <c r="DE27" s="362"/>
      <c r="DF27" s="362"/>
      <c r="DG27" s="362"/>
      <c r="DH27" s="362"/>
      <c r="DI27" s="362"/>
      <c r="DJ27" s="362"/>
      <c r="DK27" s="362"/>
      <c r="DL27" s="362"/>
      <c r="DM27" s="362"/>
      <c r="DN27" s="362"/>
      <c r="DO27" s="362"/>
      <c r="DP27" s="362"/>
      <c r="DQ27" s="362"/>
      <c r="DR27" s="362"/>
      <c r="DS27" s="362"/>
      <c r="DT27" s="362"/>
      <c r="DU27" s="362"/>
      <c r="DV27" s="362"/>
      <c r="DW27" s="362"/>
      <c r="DX27" s="362"/>
      <c r="DY27" s="362"/>
      <c r="DZ27" s="362"/>
      <c r="EA27" s="362"/>
      <c r="EB27" s="362"/>
      <c r="EC27" s="362"/>
      <c r="ED27" s="362"/>
      <c r="EE27" s="362"/>
      <c r="EF27" s="362"/>
      <c r="EG27" s="362"/>
      <c r="EH27" s="362"/>
      <c r="EI27" s="362"/>
      <c r="EJ27" s="362"/>
      <c r="EK27" s="362"/>
      <c r="EL27" s="362"/>
      <c r="EM27" s="362"/>
      <c r="EN27" s="362"/>
      <c r="EO27" s="362"/>
      <c r="EP27" s="362"/>
      <c r="EQ27" s="362"/>
      <c r="ER27" s="362"/>
      <c r="ES27" s="362"/>
      <c r="ET27" s="362"/>
      <c r="EU27" s="362"/>
      <c r="EV27" s="362"/>
      <c r="EW27" s="362"/>
      <c r="EX27" s="362"/>
      <c r="EY27" s="362"/>
      <c r="EZ27" s="362"/>
      <c r="FA27" s="362"/>
      <c r="FB27" s="362"/>
      <c r="FC27" s="362"/>
      <c r="FD27" s="362"/>
      <c r="FE27" s="362"/>
      <c r="FF27" s="362"/>
      <c r="FG27" s="362"/>
      <c r="FH27" s="362"/>
      <c r="FI27" s="362"/>
      <c r="FJ27" s="362"/>
      <c r="FK27" s="362"/>
      <c r="FL27" s="380"/>
      <c r="FM27" s="380"/>
      <c r="FN27" s="380"/>
      <c r="FO27" s="380"/>
      <c r="FP27" s="380"/>
      <c r="FQ27" s="380"/>
      <c r="FR27" s="380"/>
      <c r="FS27" s="380"/>
      <c r="FT27" s="380"/>
      <c r="FU27" s="380"/>
      <c r="FV27" s="380"/>
      <c r="FW27" s="380"/>
      <c r="FX27" s="380"/>
      <c r="FY27" s="380"/>
      <c r="FZ27" s="380"/>
      <c r="GA27" s="380"/>
      <c r="GB27" s="380"/>
      <c r="GC27" s="380"/>
      <c r="GD27" s="380"/>
      <c r="GE27" s="380"/>
      <c r="GF27" s="380"/>
      <c r="GG27" s="380"/>
      <c r="GH27" s="380"/>
      <c r="GI27" s="380"/>
      <c r="GJ27" s="380"/>
      <c r="GK27" s="380"/>
      <c r="GL27" s="380"/>
      <c r="GM27" s="380"/>
      <c r="GN27" s="380"/>
      <c r="GO27" s="380"/>
      <c r="GP27" s="380"/>
      <c r="GQ27" s="380"/>
      <c r="GR27" s="380"/>
      <c r="GS27" s="380"/>
      <c r="GT27" s="380"/>
      <c r="GU27" s="380"/>
      <c r="GV27" s="380"/>
      <c r="GW27" s="380"/>
      <c r="GX27" s="380"/>
      <c r="GY27" s="380"/>
      <c r="GZ27" s="380"/>
      <c r="HA27" s="380"/>
      <c r="HB27" s="380"/>
      <c r="HC27" s="380"/>
    </row>
    <row r="28" spans="1:211" x14ac:dyDescent="0.25">
      <c r="A28" s="373"/>
      <c r="B28" s="373"/>
      <c r="C28" s="373"/>
      <c r="D28" s="373"/>
      <c r="E28" s="373"/>
      <c r="F28" s="373"/>
      <c r="G28" s="373"/>
      <c r="H28" s="373"/>
      <c r="I28" s="383" t="s">
        <v>380</v>
      </c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383"/>
      <c r="AI28" s="383"/>
      <c r="AJ28" s="383"/>
      <c r="AK28" s="383"/>
      <c r="AL28" s="383"/>
      <c r="AM28" s="383"/>
      <c r="AN28" s="383"/>
      <c r="AO28" s="383"/>
      <c r="AP28" s="373"/>
      <c r="AQ28" s="373"/>
      <c r="AR28" s="373"/>
      <c r="AS28" s="373"/>
      <c r="AT28" s="373"/>
      <c r="AU28" s="373"/>
      <c r="AV28" s="373"/>
      <c r="AW28" s="373"/>
      <c r="AX28" s="373"/>
      <c r="AY28" s="373"/>
      <c r="AZ28" s="373"/>
      <c r="BA28" s="373"/>
      <c r="BB28" s="373"/>
      <c r="BC28" s="373"/>
      <c r="BD28" s="373"/>
      <c r="BE28" s="373"/>
      <c r="BF28" s="380"/>
      <c r="BG28" s="380"/>
      <c r="BH28" s="380"/>
      <c r="BI28" s="380"/>
      <c r="BJ28" s="380"/>
      <c r="BK28" s="380"/>
      <c r="BL28" s="380"/>
      <c r="BM28" s="380"/>
      <c r="BN28" s="380"/>
      <c r="BO28" s="380"/>
      <c r="BP28" s="380"/>
      <c r="BQ28" s="380"/>
      <c r="BR28" s="380"/>
      <c r="BS28" s="380"/>
      <c r="BT28" s="380"/>
      <c r="BU28" s="380"/>
      <c r="BV28" s="380"/>
      <c r="BW28" s="380"/>
      <c r="BX28" s="380"/>
      <c r="BY28" s="380"/>
      <c r="BZ28" s="380"/>
      <c r="CA28" s="380"/>
      <c r="CB28" s="362"/>
      <c r="CC28" s="362"/>
      <c r="CD28" s="362"/>
      <c r="CE28" s="362"/>
      <c r="CF28" s="362"/>
      <c r="CG28" s="362"/>
      <c r="CH28" s="362"/>
      <c r="CI28" s="362"/>
      <c r="CJ28" s="362"/>
      <c r="CK28" s="362"/>
      <c r="CL28" s="362"/>
      <c r="CM28" s="362"/>
      <c r="CN28" s="362"/>
      <c r="CO28" s="362"/>
      <c r="CP28" s="362"/>
      <c r="CQ28" s="362"/>
      <c r="CR28" s="362"/>
      <c r="CS28" s="362"/>
      <c r="CT28" s="362"/>
      <c r="CU28" s="362"/>
      <c r="CV28" s="362"/>
      <c r="CW28" s="362"/>
      <c r="CX28" s="362"/>
      <c r="CY28" s="362"/>
      <c r="CZ28" s="362"/>
      <c r="DA28" s="362"/>
      <c r="DB28" s="362"/>
      <c r="DC28" s="362"/>
      <c r="DD28" s="362"/>
      <c r="DE28" s="362"/>
      <c r="DF28" s="362"/>
      <c r="DG28" s="362"/>
      <c r="DH28" s="362"/>
      <c r="DI28" s="362"/>
      <c r="DJ28" s="362"/>
      <c r="DK28" s="362"/>
      <c r="DL28" s="362"/>
      <c r="DM28" s="362"/>
      <c r="DN28" s="362"/>
      <c r="DO28" s="362"/>
      <c r="DP28" s="362"/>
      <c r="DQ28" s="362"/>
      <c r="DR28" s="362"/>
      <c r="DS28" s="362"/>
      <c r="DT28" s="362"/>
      <c r="DU28" s="362"/>
      <c r="DV28" s="362"/>
      <c r="DW28" s="362"/>
      <c r="DX28" s="362"/>
      <c r="DY28" s="362"/>
      <c r="DZ28" s="362"/>
      <c r="EA28" s="362"/>
      <c r="EB28" s="362"/>
      <c r="EC28" s="362"/>
      <c r="ED28" s="362"/>
      <c r="EE28" s="362"/>
      <c r="EF28" s="362"/>
      <c r="EG28" s="362"/>
      <c r="EH28" s="362"/>
      <c r="EI28" s="362"/>
      <c r="EJ28" s="362"/>
      <c r="EK28" s="362"/>
      <c r="EL28" s="362"/>
      <c r="EM28" s="362"/>
      <c r="EN28" s="362"/>
      <c r="EO28" s="362"/>
      <c r="EP28" s="362"/>
      <c r="EQ28" s="362"/>
      <c r="ER28" s="362"/>
      <c r="ES28" s="362"/>
      <c r="ET28" s="362"/>
      <c r="EU28" s="362"/>
      <c r="EV28" s="362"/>
      <c r="EW28" s="362"/>
      <c r="EX28" s="362"/>
      <c r="EY28" s="362"/>
      <c r="EZ28" s="362"/>
      <c r="FA28" s="362"/>
      <c r="FB28" s="362"/>
      <c r="FC28" s="362"/>
      <c r="FD28" s="362"/>
      <c r="FE28" s="362"/>
      <c r="FF28" s="362"/>
      <c r="FG28" s="362"/>
      <c r="FH28" s="362"/>
      <c r="FI28" s="362"/>
      <c r="FJ28" s="362"/>
      <c r="FK28" s="362"/>
      <c r="FL28" s="380"/>
      <c r="FM28" s="380"/>
      <c r="FN28" s="380"/>
      <c r="FO28" s="380"/>
      <c r="FP28" s="380"/>
      <c r="FQ28" s="380"/>
      <c r="FR28" s="380"/>
      <c r="FS28" s="380"/>
      <c r="FT28" s="380"/>
      <c r="FU28" s="380"/>
      <c r="FV28" s="380"/>
      <c r="FW28" s="380"/>
      <c r="FX28" s="380"/>
      <c r="FY28" s="380"/>
      <c r="FZ28" s="380"/>
      <c r="GA28" s="380"/>
      <c r="GB28" s="380"/>
      <c r="GC28" s="380"/>
      <c r="GD28" s="380"/>
      <c r="GE28" s="380"/>
      <c r="GF28" s="380"/>
      <c r="GG28" s="380"/>
      <c r="GH28" s="380"/>
      <c r="GI28" s="380"/>
      <c r="GJ28" s="380"/>
      <c r="GK28" s="380"/>
      <c r="GL28" s="380"/>
      <c r="GM28" s="380"/>
      <c r="GN28" s="380"/>
      <c r="GO28" s="380"/>
      <c r="GP28" s="380"/>
      <c r="GQ28" s="380"/>
      <c r="GR28" s="380"/>
      <c r="GS28" s="380"/>
      <c r="GT28" s="380"/>
      <c r="GU28" s="380"/>
      <c r="GV28" s="380"/>
      <c r="GW28" s="380"/>
      <c r="GX28" s="380"/>
      <c r="GY28" s="380"/>
      <c r="GZ28" s="380"/>
      <c r="HA28" s="380"/>
      <c r="HB28" s="380"/>
      <c r="HC28" s="380"/>
    </row>
    <row r="29" spans="1:211" x14ac:dyDescent="0.25">
      <c r="A29" s="373"/>
      <c r="B29" s="373"/>
      <c r="C29" s="373"/>
      <c r="D29" s="373"/>
      <c r="E29" s="373"/>
      <c r="F29" s="373"/>
      <c r="G29" s="373"/>
      <c r="H29" s="373"/>
      <c r="I29" s="383" t="s">
        <v>381</v>
      </c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383"/>
      <c r="AI29" s="383"/>
      <c r="AJ29" s="383"/>
      <c r="AK29" s="383"/>
      <c r="AL29" s="383"/>
      <c r="AM29" s="383"/>
      <c r="AN29" s="383"/>
      <c r="AO29" s="383"/>
      <c r="AP29" s="373" t="s">
        <v>382</v>
      </c>
      <c r="AQ29" s="373"/>
      <c r="AR29" s="373"/>
      <c r="AS29" s="373"/>
      <c r="AT29" s="373"/>
      <c r="AU29" s="373"/>
      <c r="AV29" s="373"/>
      <c r="AW29" s="373"/>
      <c r="AX29" s="373"/>
      <c r="AY29" s="373"/>
      <c r="AZ29" s="373"/>
      <c r="BA29" s="373"/>
      <c r="BB29" s="373"/>
      <c r="BC29" s="373"/>
      <c r="BD29" s="373"/>
      <c r="BE29" s="373"/>
      <c r="BF29" s="380" t="s">
        <v>23</v>
      </c>
      <c r="BG29" s="380"/>
      <c r="BH29" s="380"/>
      <c r="BI29" s="380"/>
      <c r="BJ29" s="380"/>
      <c r="BK29" s="380"/>
      <c r="BL29" s="380"/>
      <c r="BM29" s="380"/>
      <c r="BN29" s="380"/>
      <c r="BO29" s="380"/>
      <c r="BP29" s="380"/>
      <c r="BQ29" s="380" t="s">
        <v>23</v>
      </c>
      <c r="BR29" s="380"/>
      <c r="BS29" s="380"/>
      <c r="BT29" s="380"/>
      <c r="BU29" s="380"/>
      <c r="BV29" s="380"/>
      <c r="BW29" s="380"/>
      <c r="BX29" s="380"/>
      <c r="BY29" s="380"/>
      <c r="BZ29" s="380"/>
      <c r="CA29" s="380"/>
      <c r="CB29" s="362" t="s">
        <v>23</v>
      </c>
      <c r="CC29" s="362"/>
      <c r="CD29" s="362"/>
      <c r="CE29" s="362"/>
      <c r="CF29" s="362"/>
      <c r="CG29" s="362"/>
      <c r="CH29" s="362"/>
      <c r="CI29" s="362"/>
      <c r="CJ29" s="362"/>
      <c r="CK29" s="362"/>
      <c r="CL29" s="362"/>
      <c r="CM29" s="362" t="s">
        <v>23</v>
      </c>
      <c r="CN29" s="362"/>
      <c r="CO29" s="362"/>
      <c r="CP29" s="362"/>
      <c r="CQ29" s="362"/>
      <c r="CR29" s="362"/>
      <c r="CS29" s="362"/>
      <c r="CT29" s="362"/>
      <c r="CU29" s="362"/>
      <c r="CV29" s="362"/>
      <c r="CW29" s="362"/>
      <c r="CX29" s="362" t="s">
        <v>23</v>
      </c>
      <c r="CY29" s="362"/>
      <c r="CZ29" s="362"/>
      <c r="DA29" s="362"/>
      <c r="DB29" s="362"/>
      <c r="DC29" s="362"/>
      <c r="DD29" s="362"/>
      <c r="DE29" s="362"/>
      <c r="DF29" s="362"/>
      <c r="DG29" s="362"/>
      <c r="DH29" s="362"/>
      <c r="DI29" s="362" t="s">
        <v>23</v>
      </c>
      <c r="DJ29" s="362"/>
      <c r="DK29" s="362"/>
      <c r="DL29" s="362"/>
      <c r="DM29" s="362"/>
      <c r="DN29" s="362"/>
      <c r="DO29" s="362"/>
      <c r="DP29" s="362"/>
      <c r="DQ29" s="362"/>
      <c r="DR29" s="362"/>
      <c r="DS29" s="362"/>
      <c r="DT29" s="362" t="s">
        <v>23</v>
      </c>
      <c r="DU29" s="362"/>
      <c r="DV29" s="362"/>
      <c r="DW29" s="362"/>
      <c r="DX29" s="362"/>
      <c r="DY29" s="362"/>
      <c r="DZ29" s="362"/>
      <c r="EA29" s="362"/>
      <c r="EB29" s="362"/>
      <c r="EC29" s="362"/>
      <c r="ED29" s="362"/>
      <c r="EE29" s="362" t="s">
        <v>23</v>
      </c>
      <c r="EF29" s="362"/>
      <c r="EG29" s="362"/>
      <c r="EH29" s="362"/>
      <c r="EI29" s="362"/>
      <c r="EJ29" s="362"/>
      <c r="EK29" s="362"/>
      <c r="EL29" s="362"/>
      <c r="EM29" s="362"/>
      <c r="EN29" s="362"/>
      <c r="EO29" s="362"/>
      <c r="EP29" s="362" t="s">
        <v>23</v>
      </c>
      <c r="EQ29" s="362"/>
      <c r="ER29" s="362"/>
      <c r="ES29" s="362"/>
      <c r="ET29" s="362"/>
      <c r="EU29" s="362"/>
      <c r="EV29" s="362"/>
      <c r="EW29" s="362"/>
      <c r="EX29" s="362"/>
      <c r="EY29" s="362"/>
      <c r="EZ29" s="362"/>
      <c r="FA29" s="362" t="s">
        <v>23</v>
      </c>
      <c r="FB29" s="362"/>
      <c r="FC29" s="362"/>
      <c r="FD29" s="362"/>
      <c r="FE29" s="362"/>
      <c r="FF29" s="362"/>
      <c r="FG29" s="362"/>
      <c r="FH29" s="362"/>
      <c r="FI29" s="362"/>
      <c r="FJ29" s="362"/>
      <c r="FK29" s="362"/>
      <c r="FL29" s="380" t="s">
        <v>23</v>
      </c>
      <c r="FM29" s="380"/>
      <c r="FN29" s="380"/>
      <c r="FO29" s="380"/>
      <c r="FP29" s="380"/>
      <c r="FQ29" s="380"/>
      <c r="FR29" s="380"/>
      <c r="FS29" s="380"/>
      <c r="FT29" s="380"/>
      <c r="FU29" s="380"/>
      <c r="FV29" s="380"/>
      <c r="FW29" s="380" t="s">
        <v>23</v>
      </c>
      <c r="FX29" s="380"/>
      <c r="FY29" s="380"/>
      <c r="FZ29" s="380"/>
      <c r="GA29" s="380"/>
      <c r="GB29" s="380"/>
      <c r="GC29" s="380"/>
      <c r="GD29" s="380"/>
      <c r="GE29" s="380"/>
      <c r="GF29" s="380"/>
      <c r="GG29" s="380"/>
      <c r="GH29" s="380" t="s">
        <v>23</v>
      </c>
      <c r="GI29" s="380"/>
      <c r="GJ29" s="380"/>
      <c r="GK29" s="380"/>
      <c r="GL29" s="380"/>
      <c r="GM29" s="380"/>
      <c r="GN29" s="380"/>
      <c r="GO29" s="380"/>
      <c r="GP29" s="380"/>
      <c r="GQ29" s="380"/>
      <c r="GR29" s="380"/>
      <c r="GS29" s="380" t="s">
        <v>23</v>
      </c>
      <c r="GT29" s="380"/>
      <c r="GU29" s="380"/>
      <c r="GV29" s="380"/>
      <c r="GW29" s="380"/>
      <c r="GX29" s="380"/>
      <c r="GY29" s="380"/>
      <c r="GZ29" s="380"/>
      <c r="HA29" s="380"/>
      <c r="HB29" s="380"/>
      <c r="HC29" s="380"/>
    </row>
    <row r="30" spans="1:211" x14ac:dyDescent="0.25">
      <c r="A30" s="373"/>
      <c r="B30" s="373"/>
      <c r="C30" s="373"/>
      <c r="D30" s="373"/>
      <c r="E30" s="373"/>
      <c r="F30" s="373"/>
      <c r="G30" s="373"/>
      <c r="H30" s="373"/>
      <c r="I30" s="383" t="s">
        <v>383</v>
      </c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383"/>
      <c r="AI30" s="383"/>
      <c r="AJ30" s="383"/>
      <c r="AK30" s="383"/>
      <c r="AL30" s="383"/>
      <c r="AM30" s="383"/>
      <c r="AN30" s="383"/>
      <c r="AO30" s="383"/>
      <c r="AP30" s="373"/>
      <c r="AQ30" s="373"/>
      <c r="AR30" s="373"/>
      <c r="AS30" s="373"/>
      <c r="AT30" s="373"/>
      <c r="AU30" s="373"/>
      <c r="AV30" s="373"/>
      <c r="AW30" s="373"/>
      <c r="AX30" s="373"/>
      <c r="AY30" s="373"/>
      <c r="AZ30" s="373"/>
      <c r="BA30" s="373"/>
      <c r="BB30" s="373"/>
      <c r="BC30" s="373"/>
      <c r="BD30" s="373"/>
      <c r="BE30" s="373"/>
      <c r="BF30" s="380"/>
      <c r="BG30" s="380"/>
      <c r="BH30" s="380"/>
      <c r="BI30" s="380"/>
      <c r="BJ30" s="380"/>
      <c r="BK30" s="380"/>
      <c r="BL30" s="380"/>
      <c r="BM30" s="380"/>
      <c r="BN30" s="380"/>
      <c r="BO30" s="380"/>
      <c r="BP30" s="380"/>
      <c r="BQ30" s="380"/>
      <c r="BR30" s="380"/>
      <c r="BS30" s="380"/>
      <c r="BT30" s="380"/>
      <c r="BU30" s="380"/>
      <c r="BV30" s="380"/>
      <c r="BW30" s="380"/>
      <c r="BX30" s="380"/>
      <c r="BY30" s="380"/>
      <c r="BZ30" s="380"/>
      <c r="CA30" s="380"/>
      <c r="CB30" s="362"/>
      <c r="CC30" s="362"/>
      <c r="CD30" s="362"/>
      <c r="CE30" s="362"/>
      <c r="CF30" s="362"/>
      <c r="CG30" s="362"/>
      <c r="CH30" s="362"/>
      <c r="CI30" s="362"/>
      <c r="CJ30" s="362"/>
      <c r="CK30" s="362"/>
      <c r="CL30" s="362"/>
      <c r="CM30" s="362"/>
      <c r="CN30" s="362"/>
      <c r="CO30" s="362"/>
      <c r="CP30" s="362"/>
      <c r="CQ30" s="362"/>
      <c r="CR30" s="362"/>
      <c r="CS30" s="362"/>
      <c r="CT30" s="362"/>
      <c r="CU30" s="362"/>
      <c r="CV30" s="362"/>
      <c r="CW30" s="362"/>
      <c r="CX30" s="362"/>
      <c r="CY30" s="362"/>
      <c r="CZ30" s="362"/>
      <c r="DA30" s="362"/>
      <c r="DB30" s="362"/>
      <c r="DC30" s="362"/>
      <c r="DD30" s="362"/>
      <c r="DE30" s="362"/>
      <c r="DF30" s="362"/>
      <c r="DG30" s="362"/>
      <c r="DH30" s="362"/>
      <c r="DI30" s="362"/>
      <c r="DJ30" s="362"/>
      <c r="DK30" s="362"/>
      <c r="DL30" s="362"/>
      <c r="DM30" s="362"/>
      <c r="DN30" s="362"/>
      <c r="DO30" s="362"/>
      <c r="DP30" s="362"/>
      <c r="DQ30" s="362"/>
      <c r="DR30" s="362"/>
      <c r="DS30" s="362"/>
      <c r="DT30" s="362"/>
      <c r="DU30" s="362"/>
      <c r="DV30" s="362"/>
      <c r="DW30" s="362"/>
      <c r="DX30" s="362"/>
      <c r="DY30" s="362"/>
      <c r="DZ30" s="362"/>
      <c r="EA30" s="362"/>
      <c r="EB30" s="362"/>
      <c r="EC30" s="362"/>
      <c r="ED30" s="362"/>
      <c r="EE30" s="362"/>
      <c r="EF30" s="362"/>
      <c r="EG30" s="362"/>
      <c r="EH30" s="362"/>
      <c r="EI30" s="362"/>
      <c r="EJ30" s="362"/>
      <c r="EK30" s="362"/>
      <c r="EL30" s="362"/>
      <c r="EM30" s="362"/>
      <c r="EN30" s="362"/>
      <c r="EO30" s="362"/>
      <c r="EP30" s="362"/>
      <c r="EQ30" s="362"/>
      <c r="ER30" s="362"/>
      <c r="ES30" s="362"/>
      <c r="ET30" s="362"/>
      <c r="EU30" s="362"/>
      <c r="EV30" s="362"/>
      <c r="EW30" s="362"/>
      <c r="EX30" s="362"/>
      <c r="EY30" s="362"/>
      <c r="EZ30" s="362"/>
      <c r="FA30" s="362"/>
      <c r="FB30" s="362"/>
      <c r="FC30" s="362"/>
      <c r="FD30" s="362"/>
      <c r="FE30" s="362"/>
      <c r="FF30" s="362"/>
      <c r="FG30" s="362"/>
      <c r="FH30" s="362"/>
      <c r="FI30" s="362"/>
      <c r="FJ30" s="362"/>
      <c r="FK30" s="362"/>
      <c r="FL30" s="380"/>
      <c r="FM30" s="380"/>
      <c r="FN30" s="380"/>
      <c r="FO30" s="380"/>
      <c r="FP30" s="380"/>
      <c r="FQ30" s="380"/>
      <c r="FR30" s="380"/>
      <c r="FS30" s="380"/>
      <c r="FT30" s="380"/>
      <c r="FU30" s="380"/>
      <c r="FV30" s="380"/>
      <c r="FW30" s="380"/>
      <c r="FX30" s="380"/>
      <c r="FY30" s="380"/>
      <c r="FZ30" s="380"/>
      <c r="GA30" s="380"/>
      <c r="GB30" s="380"/>
      <c r="GC30" s="380"/>
      <c r="GD30" s="380"/>
      <c r="GE30" s="380"/>
      <c r="GF30" s="380"/>
      <c r="GG30" s="380"/>
      <c r="GH30" s="380"/>
      <c r="GI30" s="380"/>
      <c r="GJ30" s="380"/>
      <c r="GK30" s="380"/>
      <c r="GL30" s="380"/>
      <c r="GM30" s="380"/>
      <c r="GN30" s="380"/>
      <c r="GO30" s="380"/>
      <c r="GP30" s="380"/>
      <c r="GQ30" s="380"/>
      <c r="GR30" s="380"/>
      <c r="GS30" s="380"/>
      <c r="GT30" s="380"/>
      <c r="GU30" s="380"/>
      <c r="GV30" s="380"/>
      <c r="GW30" s="380"/>
      <c r="GX30" s="380"/>
      <c r="GY30" s="380"/>
      <c r="GZ30" s="380"/>
      <c r="HA30" s="380"/>
      <c r="HB30" s="380"/>
      <c r="HC30" s="380"/>
    </row>
    <row r="31" spans="1:211" x14ac:dyDescent="0.25">
      <c r="A31" s="373"/>
      <c r="B31" s="373"/>
      <c r="C31" s="373"/>
      <c r="D31" s="373"/>
      <c r="E31" s="373"/>
      <c r="F31" s="373"/>
      <c r="G31" s="373"/>
      <c r="H31" s="373"/>
      <c r="I31" s="383" t="s">
        <v>372</v>
      </c>
      <c r="J31" s="383"/>
      <c r="K31" s="383"/>
      <c r="L31" s="383"/>
      <c r="M31" s="383"/>
      <c r="N31" s="383"/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  <c r="AA31" s="383"/>
      <c r="AB31" s="383"/>
      <c r="AC31" s="383"/>
      <c r="AD31" s="383"/>
      <c r="AE31" s="383"/>
      <c r="AF31" s="383"/>
      <c r="AG31" s="383"/>
      <c r="AH31" s="383"/>
      <c r="AI31" s="383"/>
      <c r="AJ31" s="383"/>
      <c r="AK31" s="383"/>
      <c r="AL31" s="383"/>
      <c r="AM31" s="383"/>
      <c r="AN31" s="383"/>
      <c r="AO31" s="383"/>
      <c r="AP31" s="373"/>
      <c r="AQ31" s="373"/>
      <c r="AR31" s="373"/>
      <c r="AS31" s="373"/>
      <c r="AT31" s="373"/>
      <c r="AU31" s="373"/>
      <c r="AV31" s="373"/>
      <c r="AW31" s="373"/>
      <c r="AX31" s="373"/>
      <c r="AY31" s="373"/>
      <c r="AZ31" s="373"/>
      <c r="BA31" s="373"/>
      <c r="BB31" s="373"/>
      <c r="BC31" s="373"/>
      <c r="BD31" s="373"/>
      <c r="BE31" s="373"/>
      <c r="BF31" s="380"/>
      <c r="BG31" s="380"/>
      <c r="BH31" s="380"/>
      <c r="BI31" s="380"/>
      <c r="BJ31" s="380"/>
      <c r="BK31" s="380"/>
      <c r="BL31" s="380"/>
      <c r="BM31" s="380"/>
      <c r="BN31" s="380"/>
      <c r="BO31" s="380"/>
      <c r="BP31" s="380"/>
      <c r="BQ31" s="380"/>
      <c r="BR31" s="380"/>
      <c r="BS31" s="380"/>
      <c r="BT31" s="380"/>
      <c r="BU31" s="380"/>
      <c r="BV31" s="380"/>
      <c r="BW31" s="380"/>
      <c r="BX31" s="380"/>
      <c r="BY31" s="380"/>
      <c r="BZ31" s="380"/>
      <c r="CA31" s="380"/>
      <c r="CB31" s="362"/>
      <c r="CC31" s="362"/>
      <c r="CD31" s="362"/>
      <c r="CE31" s="362"/>
      <c r="CF31" s="362"/>
      <c r="CG31" s="362"/>
      <c r="CH31" s="362"/>
      <c r="CI31" s="362"/>
      <c r="CJ31" s="362"/>
      <c r="CK31" s="362"/>
      <c r="CL31" s="362"/>
      <c r="CM31" s="362"/>
      <c r="CN31" s="362"/>
      <c r="CO31" s="362"/>
      <c r="CP31" s="362"/>
      <c r="CQ31" s="362"/>
      <c r="CR31" s="362"/>
      <c r="CS31" s="362"/>
      <c r="CT31" s="362"/>
      <c r="CU31" s="362"/>
      <c r="CV31" s="362"/>
      <c r="CW31" s="362"/>
      <c r="CX31" s="362"/>
      <c r="CY31" s="362"/>
      <c r="CZ31" s="362"/>
      <c r="DA31" s="362"/>
      <c r="DB31" s="362"/>
      <c r="DC31" s="362"/>
      <c r="DD31" s="362"/>
      <c r="DE31" s="362"/>
      <c r="DF31" s="362"/>
      <c r="DG31" s="362"/>
      <c r="DH31" s="362"/>
      <c r="DI31" s="362"/>
      <c r="DJ31" s="362"/>
      <c r="DK31" s="362"/>
      <c r="DL31" s="362"/>
      <c r="DM31" s="362"/>
      <c r="DN31" s="362"/>
      <c r="DO31" s="362"/>
      <c r="DP31" s="362"/>
      <c r="DQ31" s="362"/>
      <c r="DR31" s="362"/>
      <c r="DS31" s="362"/>
      <c r="DT31" s="362"/>
      <c r="DU31" s="362"/>
      <c r="DV31" s="362"/>
      <c r="DW31" s="362"/>
      <c r="DX31" s="362"/>
      <c r="DY31" s="362"/>
      <c r="DZ31" s="362"/>
      <c r="EA31" s="362"/>
      <c r="EB31" s="362"/>
      <c r="EC31" s="362"/>
      <c r="ED31" s="362"/>
      <c r="EE31" s="362"/>
      <c r="EF31" s="362"/>
      <c r="EG31" s="362"/>
      <c r="EH31" s="362"/>
      <c r="EI31" s="362"/>
      <c r="EJ31" s="362"/>
      <c r="EK31" s="362"/>
      <c r="EL31" s="362"/>
      <c r="EM31" s="362"/>
      <c r="EN31" s="362"/>
      <c r="EO31" s="362"/>
      <c r="EP31" s="362"/>
      <c r="EQ31" s="362"/>
      <c r="ER31" s="362"/>
      <c r="ES31" s="362"/>
      <c r="ET31" s="362"/>
      <c r="EU31" s="362"/>
      <c r="EV31" s="362"/>
      <c r="EW31" s="362"/>
      <c r="EX31" s="362"/>
      <c r="EY31" s="362"/>
      <c r="EZ31" s="362"/>
      <c r="FA31" s="362"/>
      <c r="FB31" s="362"/>
      <c r="FC31" s="362"/>
      <c r="FD31" s="362"/>
      <c r="FE31" s="362"/>
      <c r="FF31" s="362"/>
      <c r="FG31" s="362"/>
      <c r="FH31" s="362"/>
      <c r="FI31" s="362"/>
      <c r="FJ31" s="362"/>
      <c r="FK31" s="362"/>
      <c r="FL31" s="380"/>
      <c r="FM31" s="380"/>
      <c r="FN31" s="380"/>
      <c r="FO31" s="380"/>
      <c r="FP31" s="380"/>
      <c r="FQ31" s="380"/>
      <c r="FR31" s="380"/>
      <c r="FS31" s="380"/>
      <c r="FT31" s="380"/>
      <c r="FU31" s="380"/>
      <c r="FV31" s="380"/>
      <c r="FW31" s="380"/>
      <c r="FX31" s="380"/>
      <c r="FY31" s="380"/>
      <c r="FZ31" s="380"/>
      <c r="GA31" s="380"/>
      <c r="GB31" s="380"/>
      <c r="GC31" s="380"/>
      <c r="GD31" s="380"/>
      <c r="GE31" s="380"/>
      <c r="GF31" s="380"/>
      <c r="GG31" s="380"/>
      <c r="GH31" s="380"/>
      <c r="GI31" s="380"/>
      <c r="GJ31" s="380"/>
      <c r="GK31" s="380"/>
      <c r="GL31" s="380"/>
      <c r="GM31" s="380"/>
      <c r="GN31" s="380"/>
      <c r="GO31" s="380"/>
      <c r="GP31" s="380"/>
      <c r="GQ31" s="380"/>
      <c r="GR31" s="380"/>
      <c r="GS31" s="380"/>
      <c r="GT31" s="380"/>
      <c r="GU31" s="380"/>
      <c r="GV31" s="380"/>
      <c r="GW31" s="380"/>
      <c r="GX31" s="380"/>
      <c r="GY31" s="380"/>
      <c r="GZ31" s="380"/>
      <c r="HA31" s="380"/>
      <c r="HB31" s="380"/>
      <c r="HC31" s="380"/>
    </row>
    <row r="32" spans="1:211" x14ac:dyDescent="0.25">
      <c r="A32" s="373"/>
      <c r="B32" s="373"/>
      <c r="C32" s="373"/>
      <c r="D32" s="373"/>
      <c r="E32" s="373"/>
      <c r="F32" s="373"/>
      <c r="G32" s="373"/>
      <c r="H32" s="373"/>
      <c r="I32" s="383" t="s">
        <v>384</v>
      </c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3"/>
      <c r="AK32" s="383"/>
      <c r="AL32" s="383"/>
      <c r="AM32" s="383"/>
      <c r="AN32" s="383"/>
      <c r="AO32" s="383"/>
      <c r="AP32" s="373"/>
      <c r="AQ32" s="373"/>
      <c r="AR32" s="373"/>
      <c r="AS32" s="373"/>
      <c r="AT32" s="373"/>
      <c r="AU32" s="373"/>
      <c r="AV32" s="373"/>
      <c r="AW32" s="373"/>
      <c r="AX32" s="373"/>
      <c r="AY32" s="373"/>
      <c r="AZ32" s="373"/>
      <c r="BA32" s="373"/>
      <c r="BB32" s="373"/>
      <c r="BC32" s="373"/>
      <c r="BD32" s="373"/>
      <c r="BE32" s="373"/>
      <c r="BF32" s="380"/>
      <c r="BG32" s="380"/>
      <c r="BH32" s="380"/>
      <c r="BI32" s="380"/>
      <c r="BJ32" s="380"/>
      <c r="BK32" s="380"/>
      <c r="BL32" s="380"/>
      <c r="BM32" s="380"/>
      <c r="BN32" s="380"/>
      <c r="BO32" s="380"/>
      <c r="BP32" s="380"/>
      <c r="BQ32" s="380"/>
      <c r="BR32" s="380"/>
      <c r="BS32" s="380"/>
      <c r="BT32" s="380"/>
      <c r="BU32" s="380"/>
      <c r="BV32" s="380"/>
      <c r="BW32" s="380"/>
      <c r="BX32" s="380"/>
      <c r="BY32" s="380"/>
      <c r="BZ32" s="380"/>
      <c r="CA32" s="380"/>
      <c r="CB32" s="362"/>
      <c r="CC32" s="362"/>
      <c r="CD32" s="362"/>
      <c r="CE32" s="362"/>
      <c r="CF32" s="362"/>
      <c r="CG32" s="362"/>
      <c r="CH32" s="362"/>
      <c r="CI32" s="362"/>
      <c r="CJ32" s="362"/>
      <c r="CK32" s="362"/>
      <c r="CL32" s="362"/>
      <c r="CM32" s="362"/>
      <c r="CN32" s="362"/>
      <c r="CO32" s="362"/>
      <c r="CP32" s="362"/>
      <c r="CQ32" s="362"/>
      <c r="CR32" s="362"/>
      <c r="CS32" s="362"/>
      <c r="CT32" s="362"/>
      <c r="CU32" s="362"/>
      <c r="CV32" s="362"/>
      <c r="CW32" s="362"/>
      <c r="CX32" s="362"/>
      <c r="CY32" s="362"/>
      <c r="CZ32" s="362"/>
      <c r="DA32" s="362"/>
      <c r="DB32" s="362"/>
      <c r="DC32" s="362"/>
      <c r="DD32" s="362"/>
      <c r="DE32" s="362"/>
      <c r="DF32" s="362"/>
      <c r="DG32" s="362"/>
      <c r="DH32" s="362"/>
      <c r="DI32" s="362"/>
      <c r="DJ32" s="362"/>
      <c r="DK32" s="362"/>
      <c r="DL32" s="362"/>
      <c r="DM32" s="362"/>
      <c r="DN32" s="362"/>
      <c r="DO32" s="362"/>
      <c r="DP32" s="362"/>
      <c r="DQ32" s="362"/>
      <c r="DR32" s="362"/>
      <c r="DS32" s="362"/>
      <c r="DT32" s="362"/>
      <c r="DU32" s="362"/>
      <c r="DV32" s="362"/>
      <c r="DW32" s="362"/>
      <c r="DX32" s="362"/>
      <c r="DY32" s="362"/>
      <c r="DZ32" s="362"/>
      <c r="EA32" s="362"/>
      <c r="EB32" s="362"/>
      <c r="EC32" s="362"/>
      <c r="ED32" s="362"/>
      <c r="EE32" s="362"/>
      <c r="EF32" s="362"/>
      <c r="EG32" s="362"/>
      <c r="EH32" s="362"/>
      <c r="EI32" s="362"/>
      <c r="EJ32" s="362"/>
      <c r="EK32" s="362"/>
      <c r="EL32" s="362"/>
      <c r="EM32" s="362"/>
      <c r="EN32" s="362"/>
      <c r="EO32" s="362"/>
      <c r="EP32" s="362"/>
      <c r="EQ32" s="362"/>
      <c r="ER32" s="362"/>
      <c r="ES32" s="362"/>
      <c r="ET32" s="362"/>
      <c r="EU32" s="362"/>
      <c r="EV32" s="362"/>
      <c r="EW32" s="362"/>
      <c r="EX32" s="362"/>
      <c r="EY32" s="362"/>
      <c r="EZ32" s="362"/>
      <c r="FA32" s="362"/>
      <c r="FB32" s="362"/>
      <c r="FC32" s="362"/>
      <c r="FD32" s="362"/>
      <c r="FE32" s="362"/>
      <c r="FF32" s="362"/>
      <c r="FG32" s="362"/>
      <c r="FH32" s="362"/>
      <c r="FI32" s="362"/>
      <c r="FJ32" s="362"/>
      <c r="FK32" s="362"/>
      <c r="FL32" s="380"/>
      <c r="FM32" s="380"/>
      <c r="FN32" s="380"/>
      <c r="FO32" s="380"/>
      <c r="FP32" s="380"/>
      <c r="FQ32" s="380"/>
      <c r="FR32" s="380"/>
      <c r="FS32" s="380"/>
      <c r="FT32" s="380"/>
      <c r="FU32" s="380"/>
      <c r="FV32" s="380"/>
      <c r="FW32" s="380"/>
      <c r="FX32" s="380"/>
      <c r="FY32" s="380"/>
      <c r="FZ32" s="380"/>
      <c r="GA32" s="380"/>
      <c r="GB32" s="380"/>
      <c r="GC32" s="380"/>
      <c r="GD32" s="380"/>
      <c r="GE32" s="380"/>
      <c r="GF32" s="380"/>
      <c r="GG32" s="380"/>
      <c r="GH32" s="380"/>
      <c r="GI32" s="380"/>
      <c r="GJ32" s="380"/>
      <c r="GK32" s="380"/>
      <c r="GL32" s="380"/>
      <c r="GM32" s="380"/>
      <c r="GN32" s="380"/>
      <c r="GO32" s="380"/>
      <c r="GP32" s="380"/>
      <c r="GQ32" s="380"/>
      <c r="GR32" s="380"/>
      <c r="GS32" s="380"/>
      <c r="GT32" s="380"/>
      <c r="GU32" s="380"/>
      <c r="GV32" s="380"/>
      <c r="GW32" s="380"/>
      <c r="GX32" s="380"/>
      <c r="GY32" s="380"/>
      <c r="GZ32" s="380"/>
      <c r="HA32" s="380"/>
      <c r="HB32" s="380"/>
      <c r="HC32" s="380"/>
    </row>
    <row r="33" spans="1:227" x14ac:dyDescent="0.25">
      <c r="A33" s="373"/>
      <c r="B33" s="373"/>
      <c r="C33" s="373"/>
      <c r="D33" s="373"/>
      <c r="E33" s="373"/>
      <c r="F33" s="373"/>
      <c r="G33" s="373"/>
      <c r="H33" s="373"/>
      <c r="I33" s="383" t="s">
        <v>385</v>
      </c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/>
      <c r="AP33" s="373"/>
      <c r="AQ33" s="373"/>
      <c r="AR33" s="373"/>
      <c r="AS33" s="373"/>
      <c r="AT33" s="373"/>
      <c r="AU33" s="373"/>
      <c r="AV33" s="373"/>
      <c r="AW33" s="373"/>
      <c r="AX33" s="373"/>
      <c r="AY33" s="373"/>
      <c r="AZ33" s="373"/>
      <c r="BA33" s="373"/>
      <c r="BB33" s="373"/>
      <c r="BC33" s="373"/>
      <c r="BD33" s="373"/>
      <c r="BE33" s="373"/>
      <c r="BF33" s="380"/>
      <c r="BG33" s="380"/>
      <c r="BH33" s="380"/>
      <c r="BI33" s="380"/>
      <c r="BJ33" s="380"/>
      <c r="BK33" s="380"/>
      <c r="BL33" s="380"/>
      <c r="BM33" s="380"/>
      <c r="BN33" s="380"/>
      <c r="BO33" s="380"/>
      <c r="BP33" s="380"/>
      <c r="BQ33" s="380"/>
      <c r="BR33" s="380"/>
      <c r="BS33" s="380"/>
      <c r="BT33" s="380"/>
      <c r="BU33" s="380"/>
      <c r="BV33" s="380"/>
      <c r="BW33" s="380"/>
      <c r="BX33" s="380"/>
      <c r="BY33" s="380"/>
      <c r="BZ33" s="380"/>
      <c r="CA33" s="380"/>
      <c r="CB33" s="362"/>
      <c r="CC33" s="362"/>
      <c r="CD33" s="362"/>
      <c r="CE33" s="362"/>
      <c r="CF33" s="362"/>
      <c r="CG33" s="362"/>
      <c r="CH33" s="362"/>
      <c r="CI33" s="362"/>
      <c r="CJ33" s="362"/>
      <c r="CK33" s="362"/>
      <c r="CL33" s="362"/>
      <c r="CM33" s="362"/>
      <c r="CN33" s="362"/>
      <c r="CO33" s="362"/>
      <c r="CP33" s="362"/>
      <c r="CQ33" s="362"/>
      <c r="CR33" s="362"/>
      <c r="CS33" s="362"/>
      <c r="CT33" s="362"/>
      <c r="CU33" s="362"/>
      <c r="CV33" s="362"/>
      <c r="CW33" s="362"/>
      <c r="CX33" s="362"/>
      <c r="CY33" s="362"/>
      <c r="CZ33" s="362"/>
      <c r="DA33" s="362"/>
      <c r="DB33" s="362"/>
      <c r="DC33" s="362"/>
      <c r="DD33" s="362"/>
      <c r="DE33" s="362"/>
      <c r="DF33" s="362"/>
      <c r="DG33" s="362"/>
      <c r="DH33" s="362"/>
      <c r="DI33" s="362"/>
      <c r="DJ33" s="362"/>
      <c r="DK33" s="362"/>
      <c r="DL33" s="362"/>
      <c r="DM33" s="362"/>
      <c r="DN33" s="362"/>
      <c r="DO33" s="362"/>
      <c r="DP33" s="362"/>
      <c r="DQ33" s="362"/>
      <c r="DR33" s="362"/>
      <c r="DS33" s="362"/>
      <c r="DT33" s="362"/>
      <c r="DU33" s="362"/>
      <c r="DV33" s="362"/>
      <c r="DW33" s="362"/>
      <c r="DX33" s="362"/>
      <c r="DY33" s="362"/>
      <c r="DZ33" s="362"/>
      <c r="EA33" s="362"/>
      <c r="EB33" s="362"/>
      <c r="EC33" s="362"/>
      <c r="ED33" s="362"/>
      <c r="EE33" s="362"/>
      <c r="EF33" s="362"/>
      <c r="EG33" s="362"/>
      <c r="EH33" s="362"/>
      <c r="EI33" s="362"/>
      <c r="EJ33" s="362"/>
      <c r="EK33" s="362"/>
      <c r="EL33" s="362"/>
      <c r="EM33" s="362"/>
      <c r="EN33" s="362"/>
      <c r="EO33" s="362"/>
      <c r="EP33" s="362"/>
      <c r="EQ33" s="362"/>
      <c r="ER33" s="362"/>
      <c r="ES33" s="362"/>
      <c r="ET33" s="362"/>
      <c r="EU33" s="362"/>
      <c r="EV33" s="362"/>
      <c r="EW33" s="362"/>
      <c r="EX33" s="362"/>
      <c r="EY33" s="362"/>
      <c r="EZ33" s="362"/>
      <c r="FA33" s="362"/>
      <c r="FB33" s="362"/>
      <c r="FC33" s="362"/>
      <c r="FD33" s="362"/>
      <c r="FE33" s="362"/>
      <c r="FF33" s="362"/>
      <c r="FG33" s="362"/>
      <c r="FH33" s="362"/>
      <c r="FI33" s="362"/>
      <c r="FJ33" s="362"/>
      <c r="FK33" s="362"/>
      <c r="FL33" s="380"/>
      <c r="FM33" s="380"/>
      <c r="FN33" s="380"/>
      <c r="FO33" s="380"/>
      <c r="FP33" s="380"/>
      <c r="FQ33" s="380"/>
      <c r="FR33" s="380"/>
      <c r="FS33" s="380"/>
      <c r="FT33" s="380"/>
      <c r="FU33" s="380"/>
      <c r="FV33" s="380"/>
      <c r="FW33" s="380"/>
      <c r="FX33" s="380"/>
      <c r="FY33" s="380"/>
      <c r="FZ33" s="380"/>
      <c r="GA33" s="380"/>
      <c r="GB33" s="380"/>
      <c r="GC33" s="380"/>
      <c r="GD33" s="380"/>
      <c r="GE33" s="380"/>
      <c r="GF33" s="380"/>
      <c r="GG33" s="380"/>
      <c r="GH33" s="380"/>
      <c r="GI33" s="380"/>
      <c r="GJ33" s="380"/>
      <c r="GK33" s="380"/>
      <c r="GL33" s="380"/>
      <c r="GM33" s="380"/>
      <c r="GN33" s="380"/>
      <c r="GO33" s="380"/>
      <c r="GP33" s="380"/>
      <c r="GQ33" s="380"/>
      <c r="GR33" s="380"/>
      <c r="GS33" s="380"/>
      <c r="GT33" s="380"/>
      <c r="GU33" s="380"/>
      <c r="GV33" s="380"/>
      <c r="GW33" s="380"/>
      <c r="GX33" s="380"/>
      <c r="GY33" s="380"/>
      <c r="GZ33" s="380"/>
      <c r="HA33" s="380"/>
      <c r="HB33" s="380"/>
      <c r="HC33" s="380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</row>
    <row r="34" spans="1:227" x14ac:dyDescent="0.25">
      <c r="A34" s="373"/>
      <c r="B34" s="373"/>
      <c r="C34" s="373"/>
      <c r="D34" s="373"/>
      <c r="E34" s="373"/>
      <c r="F34" s="373"/>
      <c r="G34" s="373"/>
      <c r="H34" s="373"/>
      <c r="I34" s="383" t="s">
        <v>386</v>
      </c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73"/>
      <c r="AQ34" s="373"/>
      <c r="AR34" s="373"/>
      <c r="AS34" s="373"/>
      <c r="AT34" s="373"/>
      <c r="AU34" s="373"/>
      <c r="AV34" s="373"/>
      <c r="AW34" s="373"/>
      <c r="AX34" s="373"/>
      <c r="AY34" s="373"/>
      <c r="AZ34" s="373"/>
      <c r="BA34" s="373"/>
      <c r="BB34" s="373"/>
      <c r="BC34" s="373"/>
      <c r="BD34" s="373"/>
      <c r="BE34" s="373"/>
      <c r="BF34" s="380"/>
      <c r="BG34" s="380"/>
      <c r="BH34" s="380"/>
      <c r="BI34" s="380"/>
      <c r="BJ34" s="380"/>
      <c r="BK34" s="380"/>
      <c r="BL34" s="380"/>
      <c r="BM34" s="380"/>
      <c r="BN34" s="380"/>
      <c r="BO34" s="380"/>
      <c r="BP34" s="380"/>
      <c r="BQ34" s="380"/>
      <c r="BR34" s="380"/>
      <c r="BS34" s="380"/>
      <c r="BT34" s="380"/>
      <c r="BU34" s="380"/>
      <c r="BV34" s="380"/>
      <c r="BW34" s="380"/>
      <c r="BX34" s="380"/>
      <c r="BY34" s="380"/>
      <c r="BZ34" s="380"/>
      <c r="CA34" s="380"/>
      <c r="CB34" s="362"/>
      <c r="CC34" s="362"/>
      <c r="CD34" s="362"/>
      <c r="CE34" s="362"/>
      <c r="CF34" s="362"/>
      <c r="CG34" s="362"/>
      <c r="CH34" s="362"/>
      <c r="CI34" s="362"/>
      <c r="CJ34" s="362"/>
      <c r="CK34" s="362"/>
      <c r="CL34" s="362"/>
      <c r="CM34" s="362"/>
      <c r="CN34" s="362"/>
      <c r="CO34" s="362"/>
      <c r="CP34" s="362"/>
      <c r="CQ34" s="362"/>
      <c r="CR34" s="362"/>
      <c r="CS34" s="362"/>
      <c r="CT34" s="362"/>
      <c r="CU34" s="362"/>
      <c r="CV34" s="362"/>
      <c r="CW34" s="362"/>
      <c r="CX34" s="362"/>
      <c r="CY34" s="362"/>
      <c r="CZ34" s="362"/>
      <c r="DA34" s="362"/>
      <c r="DB34" s="362"/>
      <c r="DC34" s="362"/>
      <c r="DD34" s="362"/>
      <c r="DE34" s="362"/>
      <c r="DF34" s="362"/>
      <c r="DG34" s="362"/>
      <c r="DH34" s="362"/>
      <c r="DI34" s="362"/>
      <c r="DJ34" s="362"/>
      <c r="DK34" s="362"/>
      <c r="DL34" s="362"/>
      <c r="DM34" s="362"/>
      <c r="DN34" s="362"/>
      <c r="DO34" s="362"/>
      <c r="DP34" s="362"/>
      <c r="DQ34" s="362"/>
      <c r="DR34" s="362"/>
      <c r="DS34" s="362"/>
      <c r="DT34" s="362"/>
      <c r="DU34" s="362"/>
      <c r="DV34" s="362"/>
      <c r="DW34" s="362"/>
      <c r="DX34" s="362"/>
      <c r="DY34" s="362"/>
      <c r="DZ34" s="362"/>
      <c r="EA34" s="362"/>
      <c r="EB34" s="362"/>
      <c r="EC34" s="362"/>
      <c r="ED34" s="362"/>
      <c r="EE34" s="362"/>
      <c r="EF34" s="362"/>
      <c r="EG34" s="362"/>
      <c r="EH34" s="362"/>
      <c r="EI34" s="362"/>
      <c r="EJ34" s="362"/>
      <c r="EK34" s="362"/>
      <c r="EL34" s="362"/>
      <c r="EM34" s="362"/>
      <c r="EN34" s="362"/>
      <c r="EO34" s="362"/>
      <c r="EP34" s="362"/>
      <c r="EQ34" s="362"/>
      <c r="ER34" s="362"/>
      <c r="ES34" s="362"/>
      <c r="ET34" s="362"/>
      <c r="EU34" s="362"/>
      <c r="EV34" s="362"/>
      <c r="EW34" s="362"/>
      <c r="EX34" s="362"/>
      <c r="EY34" s="362"/>
      <c r="EZ34" s="362"/>
      <c r="FA34" s="362"/>
      <c r="FB34" s="362"/>
      <c r="FC34" s="362"/>
      <c r="FD34" s="362"/>
      <c r="FE34" s="362"/>
      <c r="FF34" s="362"/>
      <c r="FG34" s="362"/>
      <c r="FH34" s="362"/>
      <c r="FI34" s="362"/>
      <c r="FJ34" s="362"/>
      <c r="FK34" s="362"/>
      <c r="FL34" s="380"/>
      <c r="FM34" s="380"/>
      <c r="FN34" s="380"/>
      <c r="FO34" s="380"/>
      <c r="FP34" s="380"/>
      <c r="FQ34" s="380"/>
      <c r="FR34" s="380"/>
      <c r="FS34" s="380"/>
      <c r="FT34" s="380"/>
      <c r="FU34" s="380"/>
      <c r="FV34" s="380"/>
      <c r="FW34" s="380"/>
      <c r="FX34" s="380"/>
      <c r="FY34" s="380"/>
      <c r="FZ34" s="380"/>
      <c r="GA34" s="380"/>
      <c r="GB34" s="380"/>
      <c r="GC34" s="380"/>
      <c r="GD34" s="380"/>
      <c r="GE34" s="380"/>
      <c r="GF34" s="380"/>
      <c r="GG34" s="380"/>
      <c r="GH34" s="380"/>
      <c r="GI34" s="380"/>
      <c r="GJ34" s="380"/>
      <c r="GK34" s="380"/>
      <c r="GL34" s="380"/>
      <c r="GM34" s="380"/>
      <c r="GN34" s="380"/>
      <c r="GO34" s="380"/>
      <c r="GP34" s="380"/>
      <c r="GQ34" s="380"/>
      <c r="GR34" s="380"/>
      <c r="GS34" s="380"/>
      <c r="GT34" s="380"/>
      <c r="GU34" s="380"/>
      <c r="GV34" s="380"/>
      <c r="GW34" s="380"/>
      <c r="GX34" s="380"/>
      <c r="GY34" s="380"/>
      <c r="GZ34" s="380"/>
      <c r="HA34" s="380"/>
      <c r="HB34" s="380"/>
      <c r="HC34" s="380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</row>
    <row r="35" spans="1:227" x14ac:dyDescent="0.25">
      <c r="A35" s="373"/>
      <c r="B35" s="373"/>
      <c r="C35" s="373"/>
      <c r="D35" s="373"/>
      <c r="E35" s="373"/>
      <c r="F35" s="373"/>
      <c r="G35" s="373"/>
      <c r="H35" s="373"/>
      <c r="I35" s="383" t="s">
        <v>387</v>
      </c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3"/>
      <c r="X35" s="383"/>
      <c r="Y35" s="383"/>
      <c r="Z35" s="383"/>
      <c r="AA35" s="383"/>
      <c r="AB35" s="383"/>
      <c r="AC35" s="383"/>
      <c r="AD35" s="383"/>
      <c r="AE35" s="383"/>
      <c r="AF35" s="383"/>
      <c r="AG35" s="383"/>
      <c r="AH35" s="383"/>
      <c r="AI35" s="383"/>
      <c r="AJ35" s="383"/>
      <c r="AK35" s="383"/>
      <c r="AL35" s="383"/>
      <c r="AM35" s="383"/>
      <c r="AN35" s="383"/>
      <c r="AO35" s="383"/>
      <c r="AP35" s="373"/>
      <c r="AQ35" s="373"/>
      <c r="AR35" s="373"/>
      <c r="AS35" s="373"/>
      <c r="AT35" s="373"/>
      <c r="AU35" s="373"/>
      <c r="AV35" s="373"/>
      <c r="AW35" s="373"/>
      <c r="AX35" s="373"/>
      <c r="AY35" s="373"/>
      <c r="AZ35" s="373"/>
      <c r="BA35" s="373"/>
      <c r="BB35" s="373"/>
      <c r="BC35" s="373"/>
      <c r="BD35" s="373"/>
      <c r="BE35" s="373"/>
      <c r="BF35" s="380"/>
      <c r="BG35" s="380"/>
      <c r="BH35" s="380"/>
      <c r="BI35" s="380"/>
      <c r="BJ35" s="380"/>
      <c r="BK35" s="380"/>
      <c r="BL35" s="380"/>
      <c r="BM35" s="380"/>
      <c r="BN35" s="380"/>
      <c r="BO35" s="380"/>
      <c r="BP35" s="380"/>
      <c r="BQ35" s="380"/>
      <c r="BR35" s="380"/>
      <c r="BS35" s="380"/>
      <c r="BT35" s="380"/>
      <c r="BU35" s="380"/>
      <c r="BV35" s="380"/>
      <c r="BW35" s="380"/>
      <c r="BX35" s="380"/>
      <c r="BY35" s="380"/>
      <c r="BZ35" s="380"/>
      <c r="CA35" s="380"/>
      <c r="CB35" s="362"/>
      <c r="CC35" s="362"/>
      <c r="CD35" s="362"/>
      <c r="CE35" s="362"/>
      <c r="CF35" s="362"/>
      <c r="CG35" s="362"/>
      <c r="CH35" s="362"/>
      <c r="CI35" s="362"/>
      <c r="CJ35" s="362"/>
      <c r="CK35" s="362"/>
      <c r="CL35" s="362"/>
      <c r="CM35" s="362"/>
      <c r="CN35" s="362"/>
      <c r="CO35" s="362"/>
      <c r="CP35" s="362"/>
      <c r="CQ35" s="362"/>
      <c r="CR35" s="362"/>
      <c r="CS35" s="362"/>
      <c r="CT35" s="362"/>
      <c r="CU35" s="362"/>
      <c r="CV35" s="362"/>
      <c r="CW35" s="362"/>
      <c r="CX35" s="362"/>
      <c r="CY35" s="362"/>
      <c r="CZ35" s="362"/>
      <c r="DA35" s="362"/>
      <c r="DB35" s="362"/>
      <c r="DC35" s="362"/>
      <c r="DD35" s="362"/>
      <c r="DE35" s="362"/>
      <c r="DF35" s="362"/>
      <c r="DG35" s="362"/>
      <c r="DH35" s="362"/>
      <c r="DI35" s="362"/>
      <c r="DJ35" s="362"/>
      <c r="DK35" s="362"/>
      <c r="DL35" s="362"/>
      <c r="DM35" s="362"/>
      <c r="DN35" s="362"/>
      <c r="DO35" s="362"/>
      <c r="DP35" s="362"/>
      <c r="DQ35" s="362"/>
      <c r="DR35" s="362"/>
      <c r="DS35" s="362"/>
      <c r="DT35" s="362"/>
      <c r="DU35" s="362"/>
      <c r="DV35" s="362"/>
      <c r="DW35" s="362"/>
      <c r="DX35" s="362"/>
      <c r="DY35" s="362"/>
      <c r="DZ35" s="362"/>
      <c r="EA35" s="362"/>
      <c r="EB35" s="362"/>
      <c r="EC35" s="362"/>
      <c r="ED35" s="362"/>
      <c r="EE35" s="362"/>
      <c r="EF35" s="362"/>
      <c r="EG35" s="362"/>
      <c r="EH35" s="362"/>
      <c r="EI35" s="362"/>
      <c r="EJ35" s="362"/>
      <c r="EK35" s="362"/>
      <c r="EL35" s="362"/>
      <c r="EM35" s="362"/>
      <c r="EN35" s="362"/>
      <c r="EO35" s="362"/>
      <c r="EP35" s="362"/>
      <c r="EQ35" s="362"/>
      <c r="ER35" s="362"/>
      <c r="ES35" s="362"/>
      <c r="ET35" s="362"/>
      <c r="EU35" s="362"/>
      <c r="EV35" s="362"/>
      <c r="EW35" s="362"/>
      <c r="EX35" s="362"/>
      <c r="EY35" s="362"/>
      <c r="EZ35" s="362"/>
      <c r="FA35" s="362"/>
      <c r="FB35" s="362"/>
      <c r="FC35" s="362"/>
      <c r="FD35" s="362"/>
      <c r="FE35" s="362"/>
      <c r="FF35" s="362"/>
      <c r="FG35" s="362"/>
      <c r="FH35" s="362"/>
      <c r="FI35" s="362"/>
      <c r="FJ35" s="362"/>
      <c r="FK35" s="362"/>
      <c r="FL35" s="380"/>
      <c r="FM35" s="380"/>
      <c r="FN35" s="380"/>
      <c r="FO35" s="380"/>
      <c r="FP35" s="380"/>
      <c r="FQ35" s="380"/>
      <c r="FR35" s="380"/>
      <c r="FS35" s="380"/>
      <c r="FT35" s="380"/>
      <c r="FU35" s="380"/>
      <c r="FV35" s="380"/>
      <c r="FW35" s="380"/>
      <c r="FX35" s="380"/>
      <c r="FY35" s="380"/>
      <c r="FZ35" s="380"/>
      <c r="GA35" s="380"/>
      <c r="GB35" s="380"/>
      <c r="GC35" s="380"/>
      <c r="GD35" s="380"/>
      <c r="GE35" s="380"/>
      <c r="GF35" s="380"/>
      <c r="GG35" s="380"/>
      <c r="GH35" s="380"/>
      <c r="GI35" s="380"/>
      <c r="GJ35" s="380"/>
      <c r="GK35" s="380"/>
      <c r="GL35" s="380"/>
      <c r="GM35" s="380"/>
      <c r="GN35" s="380"/>
      <c r="GO35" s="380"/>
      <c r="GP35" s="380"/>
      <c r="GQ35" s="380"/>
      <c r="GR35" s="380"/>
      <c r="GS35" s="380"/>
      <c r="GT35" s="380"/>
      <c r="GU35" s="380"/>
      <c r="GV35" s="380"/>
      <c r="GW35" s="380"/>
      <c r="GX35" s="380"/>
      <c r="GY35" s="380"/>
      <c r="GZ35" s="380"/>
      <c r="HA35" s="380"/>
      <c r="HB35" s="380"/>
      <c r="HC35" s="380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</row>
    <row r="36" spans="1:227" x14ac:dyDescent="0.25">
      <c r="A36" s="373"/>
      <c r="B36" s="373"/>
      <c r="C36" s="373"/>
      <c r="D36" s="373"/>
      <c r="E36" s="373"/>
      <c r="F36" s="373"/>
      <c r="G36" s="373"/>
      <c r="H36" s="373"/>
      <c r="I36" s="383" t="s">
        <v>388</v>
      </c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  <c r="Y36" s="383"/>
      <c r="Z36" s="383"/>
      <c r="AA36" s="383"/>
      <c r="AB36" s="383"/>
      <c r="AC36" s="383"/>
      <c r="AD36" s="383"/>
      <c r="AE36" s="383"/>
      <c r="AF36" s="383"/>
      <c r="AG36" s="383"/>
      <c r="AH36" s="383"/>
      <c r="AI36" s="383"/>
      <c r="AJ36" s="383"/>
      <c r="AK36" s="383"/>
      <c r="AL36" s="383"/>
      <c r="AM36" s="383"/>
      <c r="AN36" s="383"/>
      <c r="AO36" s="383"/>
      <c r="AP36" s="373"/>
      <c r="AQ36" s="373"/>
      <c r="AR36" s="373"/>
      <c r="AS36" s="373"/>
      <c r="AT36" s="373"/>
      <c r="AU36" s="373"/>
      <c r="AV36" s="373"/>
      <c r="AW36" s="373"/>
      <c r="AX36" s="373"/>
      <c r="AY36" s="373"/>
      <c r="AZ36" s="373"/>
      <c r="BA36" s="373"/>
      <c r="BB36" s="373"/>
      <c r="BC36" s="373"/>
      <c r="BD36" s="373"/>
      <c r="BE36" s="373"/>
      <c r="BF36" s="380"/>
      <c r="BG36" s="380"/>
      <c r="BH36" s="380"/>
      <c r="BI36" s="380"/>
      <c r="BJ36" s="380"/>
      <c r="BK36" s="380"/>
      <c r="BL36" s="380"/>
      <c r="BM36" s="380"/>
      <c r="BN36" s="380"/>
      <c r="BO36" s="380"/>
      <c r="BP36" s="380"/>
      <c r="BQ36" s="380"/>
      <c r="BR36" s="380"/>
      <c r="BS36" s="380"/>
      <c r="BT36" s="380"/>
      <c r="BU36" s="380"/>
      <c r="BV36" s="380"/>
      <c r="BW36" s="380"/>
      <c r="BX36" s="380"/>
      <c r="BY36" s="380"/>
      <c r="BZ36" s="380"/>
      <c r="CA36" s="380"/>
      <c r="CB36" s="362"/>
      <c r="CC36" s="362"/>
      <c r="CD36" s="362"/>
      <c r="CE36" s="362"/>
      <c r="CF36" s="362"/>
      <c r="CG36" s="362"/>
      <c r="CH36" s="362"/>
      <c r="CI36" s="362"/>
      <c r="CJ36" s="362"/>
      <c r="CK36" s="362"/>
      <c r="CL36" s="362"/>
      <c r="CM36" s="362"/>
      <c r="CN36" s="362"/>
      <c r="CO36" s="362"/>
      <c r="CP36" s="362"/>
      <c r="CQ36" s="362"/>
      <c r="CR36" s="362"/>
      <c r="CS36" s="362"/>
      <c r="CT36" s="362"/>
      <c r="CU36" s="362"/>
      <c r="CV36" s="362"/>
      <c r="CW36" s="362"/>
      <c r="CX36" s="362"/>
      <c r="CY36" s="362"/>
      <c r="CZ36" s="362"/>
      <c r="DA36" s="362"/>
      <c r="DB36" s="362"/>
      <c r="DC36" s="362"/>
      <c r="DD36" s="362"/>
      <c r="DE36" s="362"/>
      <c r="DF36" s="362"/>
      <c r="DG36" s="362"/>
      <c r="DH36" s="362"/>
      <c r="DI36" s="362"/>
      <c r="DJ36" s="362"/>
      <c r="DK36" s="362"/>
      <c r="DL36" s="362"/>
      <c r="DM36" s="362"/>
      <c r="DN36" s="362"/>
      <c r="DO36" s="362"/>
      <c r="DP36" s="362"/>
      <c r="DQ36" s="362"/>
      <c r="DR36" s="362"/>
      <c r="DS36" s="362"/>
      <c r="DT36" s="362"/>
      <c r="DU36" s="362"/>
      <c r="DV36" s="362"/>
      <c r="DW36" s="362"/>
      <c r="DX36" s="362"/>
      <c r="DY36" s="362"/>
      <c r="DZ36" s="362"/>
      <c r="EA36" s="362"/>
      <c r="EB36" s="362"/>
      <c r="EC36" s="362"/>
      <c r="ED36" s="362"/>
      <c r="EE36" s="362"/>
      <c r="EF36" s="362"/>
      <c r="EG36" s="362"/>
      <c r="EH36" s="362"/>
      <c r="EI36" s="362"/>
      <c r="EJ36" s="362"/>
      <c r="EK36" s="362"/>
      <c r="EL36" s="362"/>
      <c r="EM36" s="362"/>
      <c r="EN36" s="362"/>
      <c r="EO36" s="362"/>
      <c r="EP36" s="362"/>
      <c r="EQ36" s="362"/>
      <c r="ER36" s="362"/>
      <c r="ES36" s="362"/>
      <c r="ET36" s="362"/>
      <c r="EU36" s="362"/>
      <c r="EV36" s="362"/>
      <c r="EW36" s="362"/>
      <c r="EX36" s="362"/>
      <c r="EY36" s="362"/>
      <c r="EZ36" s="362"/>
      <c r="FA36" s="362"/>
      <c r="FB36" s="362"/>
      <c r="FC36" s="362"/>
      <c r="FD36" s="362"/>
      <c r="FE36" s="362"/>
      <c r="FF36" s="362"/>
      <c r="FG36" s="362"/>
      <c r="FH36" s="362"/>
      <c r="FI36" s="362"/>
      <c r="FJ36" s="362"/>
      <c r="FK36" s="362"/>
      <c r="FL36" s="380"/>
      <c r="FM36" s="380"/>
      <c r="FN36" s="380"/>
      <c r="FO36" s="380"/>
      <c r="FP36" s="380"/>
      <c r="FQ36" s="380"/>
      <c r="FR36" s="380"/>
      <c r="FS36" s="380"/>
      <c r="FT36" s="380"/>
      <c r="FU36" s="380"/>
      <c r="FV36" s="380"/>
      <c r="FW36" s="380"/>
      <c r="FX36" s="380"/>
      <c r="FY36" s="380"/>
      <c r="FZ36" s="380"/>
      <c r="GA36" s="380"/>
      <c r="GB36" s="380"/>
      <c r="GC36" s="380"/>
      <c r="GD36" s="380"/>
      <c r="GE36" s="380"/>
      <c r="GF36" s="380"/>
      <c r="GG36" s="380"/>
      <c r="GH36" s="380"/>
      <c r="GI36" s="380"/>
      <c r="GJ36" s="380"/>
      <c r="GK36" s="380"/>
      <c r="GL36" s="380"/>
      <c r="GM36" s="380"/>
      <c r="GN36" s="380"/>
      <c r="GO36" s="380"/>
      <c r="GP36" s="380"/>
      <c r="GQ36" s="380"/>
      <c r="GR36" s="380"/>
      <c r="GS36" s="380"/>
      <c r="GT36" s="380"/>
      <c r="GU36" s="380"/>
      <c r="GV36" s="380"/>
      <c r="GW36" s="380"/>
      <c r="GX36" s="380"/>
      <c r="GY36" s="380"/>
      <c r="GZ36" s="380"/>
      <c r="HA36" s="380"/>
      <c r="HB36" s="380"/>
      <c r="HC36" s="380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</row>
    <row r="37" spans="1:227" x14ac:dyDescent="0.25">
      <c r="A37" s="373"/>
      <c r="B37" s="373"/>
      <c r="C37" s="373"/>
      <c r="D37" s="373"/>
      <c r="E37" s="373"/>
      <c r="F37" s="373"/>
      <c r="G37" s="373"/>
      <c r="H37" s="373"/>
      <c r="I37" s="383" t="s">
        <v>389</v>
      </c>
      <c r="J37" s="383"/>
      <c r="K37" s="383"/>
      <c r="L37" s="383"/>
      <c r="M37" s="383"/>
      <c r="N37" s="383"/>
      <c r="O37" s="383"/>
      <c r="P37" s="383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83"/>
      <c r="AM37" s="383"/>
      <c r="AN37" s="383"/>
      <c r="AO37" s="383"/>
      <c r="AP37" s="373"/>
      <c r="AQ37" s="373"/>
      <c r="AR37" s="373"/>
      <c r="AS37" s="373"/>
      <c r="AT37" s="373"/>
      <c r="AU37" s="373"/>
      <c r="AV37" s="373"/>
      <c r="AW37" s="373"/>
      <c r="AX37" s="373"/>
      <c r="AY37" s="373"/>
      <c r="AZ37" s="373"/>
      <c r="BA37" s="373"/>
      <c r="BB37" s="373"/>
      <c r="BC37" s="373"/>
      <c r="BD37" s="373"/>
      <c r="BE37" s="373"/>
      <c r="BF37" s="380"/>
      <c r="BG37" s="380"/>
      <c r="BH37" s="380"/>
      <c r="BI37" s="380"/>
      <c r="BJ37" s="380"/>
      <c r="BK37" s="380"/>
      <c r="BL37" s="380"/>
      <c r="BM37" s="380"/>
      <c r="BN37" s="380"/>
      <c r="BO37" s="380"/>
      <c r="BP37" s="380"/>
      <c r="BQ37" s="380"/>
      <c r="BR37" s="380"/>
      <c r="BS37" s="380"/>
      <c r="BT37" s="380"/>
      <c r="BU37" s="380"/>
      <c r="BV37" s="380"/>
      <c r="BW37" s="380"/>
      <c r="BX37" s="380"/>
      <c r="BY37" s="380"/>
      <c r="BZ37" s="380"/>
      <c r="CA37" s="380"/>
      <c r="CB37" s="362"/>
      <c r="CC37" s="362"/>
      <c r="CD37" s="362"/>
      <c r="CE37" s="362"/>
      <c r="CF37" s="362"/>
      <c r="CG37" s="362"/>
      <c r="CH37" s="362"/>
      <c r="CI37" s="362"/>
      <c r="CJ37" s="362"/>
      <c r="CK37" s="362"/>
      <c r="CL37" s="362"/>
      <c r="CM37" s="362"/>
      <c r="CN37" s="362"/>
      <c r="CO37" s="362"/>
      <c r="CP37" s="362"/>
      <c r="CQ37" s="362"/>
      <c r="CR37" s="362"/>
      <c r="CS37" s="362"/>
      <c r="CT37" s="362"/>
      <c r="CU37" s="362"/>
      <c r="CV37" s="362"/>
      <c r="CW37" s="362"/>
      <c r="CX37" s="362"/>
      <c r="CY37" s="362"/>
      <c r="CZ37" s="362"/>
      <c r="DA37" s="362"/>
      <c r="DB37" s="362"/>
      <c r="DC37" s="362"/>
      <c r="DD37" s="362"/>
      <c r="DE37" s="362"/>
      <c r="DF37" s="362"/>
      <c r="DG37" s="362"/>
      <c r="DH37" s="362"/>
      <c r="DI37" s="362"/>
      <c r="DJ37" s="362"/>
      <c r="DK37" s="362"/>
      <c r="DL37" s="362"/>
      <c r="DM37" s="362"/>
      <c r="DN37" s="362"/>
      <c r="DO37" s="362"/>
      <c r="DP37" s="362"/>
      <c r="DQ37" s="362"/>
      <c r="DR37" s="362"/>
      <c r="DS37" s="362"/>
      <c r="DT37" s="362"/>
      <c r="DU37" s="362"/>
      <c r="DV37" s="362"/>
      <c r="DW37" s="362"/>
      <c r="DX37" s="362"/>
      <c r="DY37" s="362"/>
      <c r="DZ37" s="362"/>
      <c r="EA37" s="362"/>
      <c r="EB37" s="362"/>
      <c r="EC37" s="362"/>
      <c r="ED37" s="362"/>
      <c r="EE37" s="362"/>
      <c r="EF37" s="362"/>
      <c r="EG37" s="362"/>
      <c r="EH37" s="362"/>
      <c r="EI37" s="362"/>
      <c r="EJ37" s="362"/>
      <c r="EK37" s="362"/>
      <c r="EL37" s="362"/>
      <c r="EM37" s="362"/>
      <c r="EN37" s="362"/>
      <c r="EO37" s="362"/>
      <c r="EP37" s="362"/>
      <c r="EQ37" s="362"/>
      <c r="ER37" s="362"/>
      <c r="ES37" s="362"/>
      <c r="ET37" s="362"/>
      <c r="EU37" s="362"/>
      <c r="EV37" s="362"/>
      <c r="EW37" s="362"/>
      <c r="EX37" s="362"/>
      <c r="EY37" s="362"/>
      <c r="EZ37" s="362"/>
      <c r="FA37" s="362"/>
      <c r="FB37" s="362"/>
      <c r="FC37" s="362"/>
      <c r="FD37" s="362"/>
      <c r="FE37" s="362"/>
      <c r="FF37" s="362"/>
      <c r="FG37" s="362"/>
      <c r="FH37" s="362"/>
      <c r="FI37" s="362"/>
      <c r="FJ37" s="362"/>
      <c r="FK37" s="362"/>
      <c r="FL37" s="380"/>
      <c r="FM37" s="380"/>
      <c r="FN37" s="380"/>
      <c r="FO37" s="380"/>
      <c r="FP37" s="380"/>
      <c r="FQ37" s="380"/>
      <c r="FR37" s="380"/>
      <c r="FS37" s="380"/>
      <c r="FT37" s="380"/>
      <c r="FU37" s="380"/>
      <c r="FV37" s="380"/>
      <c r="FW37" s="380"/>
      <c r="FX37" s="380"/>
      <c r="FY37" s="380"/>
      <c r="FZ37" s="380"/>
      <c r="GA37" s="380"/>
      <c r="GB37" s="380"/>
      <c r="GC37" s="380"/>
      <c r="GD37" s="380"/>
      <c r="GE37" s="380"/>
      <c r="GF37" s="380"/>
      <c r="GG37" s="380"/>
      <c r="GH37" s="380"/>
      <c r="GI37" s="380"/>
      <c r="GJ37" s="380"/>
      <c r="GK37" s="380"/>
      <c r="GL37" s="380"/>
      <c r="GM37" s="380"/>
      <c r="GN37" s="380"/>
      <c r="GO37" s="380"/>
      <c r="GP37" s="380"/>
      <c r="GQ37" s="380"/>
      <c r="GR37" s="380"/>
      <c r="GS37" s="380"/>
      <c r="GT37" s="380"/>
      <c r="GU37" s="380"/>
      <c r="GV37" s="380"/>
      <c r="GW37" s="380"/>
      <c r="GX37" s="380"/>
      <c r="GY37" s="380"/>
      <c r="GZ37" s="380"/>
      <c r="HA37" s="380"/>
      <c r="HB37" s="380"/>
      <c r="HC37" s="380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</row>
    <row r="38" spans="1:227" x14ac:dyDescent="0.25">
      <c r="A38" s="373"/>
      <c r="B38" s="373"/>
      <c r="C38" s="373"/>
      <c r="D38" s="373"/>
      <c r="E38" s="373"/>
      <c r="F38" s="373"/>
      <c r="G38" s="373"/>
      <c r="H38" s="373"/>
      <c r="I38" s="383" t="s">
        <v>390</v>
      </c>
      <c r="J38" s="383"/>
      <c r="K38" s="383"/>
      <c r="L38" s="383"/>
      <c r="M38" s="383"/>
      <c r="N38" s="383"/>
      <c r="O38" s="383"/>
      <c r="P38" s="383"/>
      <c r="Q38" s="383"/>
      <c r="R38" s="383"/>
      <c r="S38" s="383"/>
      <c r="T38" s="383"/>
      <c r="U38" s="383"/>
      <c r="V38" s="383"/>
      <c r="W38" s="383"/>
      <c r="X38" s="383"/>
      <c r="Y38" s="383"/>
      <c r="Z38" s="383"/>
      <c r="AA38" s="383"/>
      <c r="AB38" s="383"/>
      <c r="AC38" s="383"/>
      <c r="AD38" s="383"/>
      <c r="AE38" s="383"/>
      <c r="AF38" s="383"/>
      <c r="AG38" s="383"/>
      <c r="AH38" s="383"/>
      <c r="AI38" s="383"/>
      <c r="AJ38" s="383"/>
      <c r="AK38" s="383"/>
      <c r="AL38" s="383"/>
      <c r="AM38" s="383"/>
      <c r="AN38" s="383"/>
      <c r="AO38" s="383"/>
      <c r="AP38" s="373"/>
      <c r="AQ38" s="373"/>
      <c r="AR38" s="373"/>
      <c r="AS38" s="373"/>
      <c r="AT38" s="373"/>
      <c r="AU38" s="373"/>
      <c r="AV38" s="373"/>
      <c r="AW38" s="373"/>
      <c r="AX38" s="373"/>
      <c r="AY38" s="373"/>
      <c r="AZ38" s="373"/>
      <c r="BA38" s="373"/>
      <c r="BB38" s="373"/>
      <c r="BC38" s="373"/>
      <c r="BD38" s="373"/>
      <c r="BE38" s="373"/>
      <c r="BF38" s="380"/>
      <c r="BG38" s="380"/>
      <c r="BH38" s="380"/>
      <c r="BI38" s="380"/>
      <c r="BJ38" s="380"/>
      <c r="BK38" s="380"/>
      <c r="BL38" s="380"/>
      <c r="BM38" s="380"/>
      <c r="BN38" s="380"/>
      <c r="BO38" s="380"/>
      <c r="BP38" s="380"/>
      <c r="BQ38" s="380"/>
      <c r="BR38" s="380"/>
      <c r="BS38" s="380"/>
      <c r="BT38" s="380"/>
      <c r="BU38" s="380"/>
      <c r="BV38" s="380"/>
      <c r="BW38" s="380"/>
      <c r="BX38" s="380"/>
      <c r="BY38" s="380"/>
      <c r="BZ38" s="380"/>
      <c r="CA38" s="380"/>
      <c r="CB38" s="362"/>
      <c r="CC38" s="362"/>
      <c r="CD38" s="362"/>
      <c r="CE38" s="362"/>
      <c r="CF38" s="362"/>
      <c r="CG38" s="362"/>
      <c r="CH38" s="362"/>
      <c r="CI38" s="362"/>
      <c r="CJ38" s="362"/>
      <c r="CK38" s="362"/>
      <c r="CL38" s="362"/>
      <c r="CM38" s="362"/>
      <c r="CN38" s="362"/>
      <c r="CO38" s="362"/>
      <c r="CP38" s="362"/>
      <c r="CQ38" s="362"/>
      <c r="CR38" s="362"/>
      <c r="CS38" s="362"/>
      <c r="CT38" s="362"/>
      <c r="CU38" s="362"/>
      <c r="CV38" s="362"/>
      <c r="CW38" s="362"/>
      <c r="CX38" s="362"/>
      <c r="CY38" s="362"/>
      <c r="CZ38" s="362"/>
      <c r="DA38" s="362"/>
      <c r="DB38" s="362"/>
      <c r="DC38" s="362"/>
      <c r="DD38" s="362"/>
      <c r="DE38" s="362"/>
      <c r="DF38" s="362"/>
      <c r="DG38" s="362"/>
      <c r="DH38" s="362"/>
      <c r="DI38" s="362"/>
      <c r="DJ38" s="362"/>
      <c r="DK38" s="362"/>
      <c r="DL38" s="362"/>
      <c r="DM38" s="362"/>
      <c r="DN38" s="362"/>
      <c r="DO38" s="362"/>
      <c r="DP38" s="362"/>
      <c r="DQ38" s="362"/>
      <c r="DR38" s="362"/>
      <c r="DS38" s="362"/>
      <c r="DT38" s="362"/>
      <c r="DU38" s="362"/>
      <c r="DV38" s="362"/>
      <c r="DW38" s="362"/>
      <c r="DX38" s="362"/>
      <c r="DY38" s="362"/>
      <c r="DZ38" s="362"/>
      <c r="EA38" s="362"/>
      <c r="EB38" s="362"/>
      <c r="EC38" s="362"/>
      <c r="ED38" s="362"/>
      <c r="EE38" s="362"/>
      <c r="EF38" s="362"/>
      <c r="EG38" s="362"/>
      <c r="EH38" s="362"/>
      <c r="EI38" s="362"/>
      <c r="EJ38" s="362"/>
      <c r="EK38" s="362"/>
      <c r="EL38" s="362"/>
      <c r="EM38" s="362"/>
      <c r="EN38" s="362"/>
      <c r="EO38" s="362"/>
      <c r="EP38" s="362"/>
      <c r="EQ38" s="362"/>
      <c r="ER38" s="362"/>
      <c r="ES38" s="362"/>
      <c r="ET38" s="362"/>
      <c r="EU38" s="362"/>
      <c r="EV38" s="362"/>
      <c r="EW38" s="362"/>
      <c r="EX38" s="362"/>
      <c r="EY38" s="362"/>
      <c r="EZ38" s="362"/>
      <c r="FA38" s="362"/>
      <c r="FB38" s="362"/>
      <c r="FC38" s="362"/>
      <c r="FD38" s="362"/>
      <c r="FE38" s="362"/>
      <c r="FF38" s="362"/>
      <c r="FG38" s="362"/>
      <c r="FH38" s="362"/>
      <c r="FI38" s="362"/>
      <c r="FJ38" s="362"/>
      <c r="FK38" s="362"/>
      <c r="FL38" s="380"/>
      <c r="FM38" s="380"/>
      <c r="FN38" s="380"/>
      <c r="FO38" s="380"/>
      <c r="FP38" s="380"/>
      <c r="FQ38" s="380"/>
      <c r="FR38" s="380"/>
      <c r="FS38" s="380"/>
      <c r="FT38" s="380"/>
      <c r="FU38" s="380"/>
      <c r="FV38" s="380"/>
      <c r="FW38" s="380"/>
      <c r="FX38" s="380"/>
      <c r="FY38" s="380"/>
      <c r="FZ38" s="380"/>
      <c r="GA38" s="380"/>
      <c r="GB38" s="380"/>
      <c r="GC38" s="380"/>
      <c r="GD38" s="380"/>
      <c r="GE38" s="380"/>
      <c r="GF38" s="380"/>
      <c r="GG38" s="380"/>
      <c r="GH38" s="380"/>
      <c r="GI38" s="380"/>
      <c r="GJ38" s="380"/>
      <c r="GK38" s="380"/>
      <c r="GL38" s="380"/>
      <c r="GM38" s="380"/>
      <c r="GN38" s="380"/>
      <c r="GO38" s="380"/>
      <c r="GP38" s="380"/>
      <c r="GQ38" s="380"/>
      <c r="GR38" s="380"/>
      <c r="GS38" s="380"/>
      <c r="GT38" s="380"/>
      <c r="GU38" s="380"/>
      <c r="GV38" s="380"/>
      <c r="GW38" s="380"/>
      <c r="GX38" s="380"/>
      <c r="GY38" s="380"/>
      <c r="GZ38" s="380"/>
      <c r="HA38" s="380"/>
      <c r="HB38" s="380"/>
      <c r="HC38" s="380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</row>
    <row r="39" spans="1:227" x14ac:dyDescent="0.25">
      <c r="A39" s="373"/>
      <c r="B39" s="373"/>
      <c r="C39" s="373"/>
      <c r="D39" s="373"/>
      <c r="E39" s="373"/>
      <c r="F39" s="373"/>
      <c r="G39" s="373"/>
      <c r="H39" s="373"/>
      <c r="I39" s="397" t="s">
        <v>391</v>
      </c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7"/>
      <c r="AL39" s="397"/>
      <c r="AM39" s="397"/>
      <c r="AN39" s="397"/>
      <c r="AO39" s="397"/>
      <c r="AP39" s="373"/>
      <c r="AQ39" s="373"/>
      <c r="AR39" s="373"/>
      <c r="AS39" s="373"/>
      <c r="AT39" s="373"/>
      <c r="AU39" s="373"/>
      <c r="AV39" s="373"/>
      <c r="AW39" s="373"/>
      <c r="AX39" s="373"/>
      <c r="AY39" s="373"/>
      <c r="AZ39" s="373"/>
      <c r="BA39" s="373"/>
      <c r="BB39" s="373"/>
      <c r="BC39" s="373"/>
      <c r="BD39" s="373"/>
      <c r="BE39" s="373"/>
      <c r="BF39" s="380"/>
      <c r="BG39" s="380"/>
      <c r="BH39" s="380"/>
      <c r="BI39" s="380"/>
      <c r="BJ39" s="380"/>
      <c r="BK39" s="380"/>
      <c r="BL39" s="380"/>
      <c r="BM39" s="380"/>
      <c r="BN39" s="380"/>
      <c r="BO39" s="380"/>
      <c r="BP39" s="380"/>
      <c r="BQ39" s="380"/>
      <c r="BR39" s="380"/>
      <c r="BS39" s="380"/>
      <c r="BT39" s="380"/>
      <c r="BU39" s="380"/>
      <c r="BV39" s="380"/>
      <c r="BW39" s="380"/>
      <c r="BX39" s="380"/>
      <c r="BY39" s="380"/>
      <c r="BZ39" s="380"/>
      <c r="CA39" s="380"/>
      <c r="CB39" s="362"/>
      <c r="CC39" s="362"/>
      <c r="CD39" s="362"/>
      <c r="CE39" s="362"/>
      <c r="CF39" s="362"/>
      <c r="CG39" s="362"/>
      <c r="CH39" s="362"/>
      <c r="CI39" s="362"/>
      <c r="CJ39" s="362"/>
      <c r="CK39" s="362"/>
      <c r="CL39" s="362"/>
      <c r="CM39" s="362"/>
      <c r="CN39" s="362"/>
      <c r="CO39" s="362"/>
      <c r="CP39" s="362"/>
      <c r="CQ39" s="362"/>
      <c r="CR39" s="362"/>
      <c r="CS39" s="362"/>
      <c r="CT39" s="362"/>
      <c r="CU39" s="362"/>
      <c r="CV39" s="362"/>
      <c r="CW39" s="362"/>
      <c r="CX39" s="362"/>
      <c r="CY39" s="362"/>
      <c r="CZ39" s="362"/>
      <c r="DA39" s="362"/>
      <c r="DB39" s="362"/>
      <c r="DC39" s="362"/>
      <c r="DD39" s="362"/>
      <c r="DE39" s="362"/>
      <c r="DF39" s="362"/>
      <c r="DG39" s="362"/>
      <c r="DH39" s="362"/>
      <c r="DI39" s="362"/>
      <c r="DJ39" s="362"/>
      <c r="DK39" s="362"/>
      <c r="DL39" s="362"/>
      <c r="DM39" s="362"/>
      <c r="DN39" s="362"/>
      <c r="DO39" s="362"/>
      <c r="DP39" s="362"/>
      <c r="DQ39" s="362"/>
      <c r="DR39" s="362"/>
      <c r="DS39" s="362"/>
      <c r="DT39" s="362"/>
      <c r="DU39" s="362"/>
      <c r="DV39" s="362"/>
      <c r="DW39" s="362"/>
      <c r="DX39" s="362"/>
      <c r="DY39" s="362"/>
      <c r="DZ39" s="362"/>
      <c r="EA39" s="362"/>
      <c r="EB39" s="362"/>
      <c r="EC39" s="362"/>
      <c r="ED39" s="362"/>
      <c r="EE39" s="362"/>
      <c r="EF39" s="362"/>
      <c r="EG39" s="362"/>
      <c r="EH39" s="362"/>
      <c r="EI39" s="362"/>
      <c r="EJ39" s="362"/>
      <c r="EK39" s="362"/>
      <c r="EL39" s="362"/>
      <c r="EM39" s="362"/>
      <c r="EN39" s="362"/>
      <c r="EO39" s="362"/>
      <c r="EP39" s="362"/>
      <c r="EQ39" s="362"/>
      <c r="ER39" s="362"/>
      <c r="ES39" s="362"/>
      <c r="ET39" s="362"/>
      <c r="EU39" s="362"/>
      <c r="EV39" s="362"/>
      <c r="EW39" s="362"/>
      <c r="EX39" s="362"/>
      <c r="EY39" s="362"/>
      <c r="EZ39" s="362"/>
      <c r="FA39" s="362"/>
      <c r="FB39" s="362"/>
      <c r="FC39" s="362"/>
      <c r="FD39" s="362"/>
      <c r="FE39" s="362"/>
      <c r="FF39" s="362"/>
      <c r="FG39" s="362"/>
      <c r="FH39" s="362"/>
      <c r="FI39" s="362"/>
      <c r="FJ39" s="362"/>
      <c r="FK39" s="362"/>
      <c r="FL39" s="380"/>
      <c r="FM39" s="380"/>
      <c r="FN39" s="380"/>
      <c r="FO39" s="380"/>
      <c r="FP39" s="380"/>
      <c r="FQ39" s="380"/>
      <c r="FR39" s="380"/>
      <c r="FS39" s="380"/>
      <c r="FT39" s="380"/>
      <c r="FU39" s="380"/>
      <c r="FV39" s="380"/>
      <c r="FW39" s="380"/>
      <c r="FX39" s="380"/>
      <c r="FY39" s="380"/>
      <c r="FZ39" s="380"/>
      <c r="GA39" s="380"/>
      <c r="GB39" s="380"/>
      <c r="GC39" s="380"/>
      <c r="GD39" s="380"/>
      <c r="GE39" s="380"/>
      <c r="GF39" s="380"/>
      <c r="GG39" s="380"/>
      <c r="GH39" s="380"/>
      <c r="GI39" s="380"/>
      <c r="GJ39" s="380"/>
      <c r="GK39" s="380"/>
      <c r="GL39" s="380"/>
      <c r="GM39" s="380"/>
      <c r="GN39" s="380"/>
      <c r="GO39" s="380"/>
      <c r="GP39" s="380"/>
      <c r="GQ39" s="380"/>
      <c r="GR39" s="380"/>
      <c r="GS39" s="380"/>
      <c r="GT39" s="380"/>
      <c r="GU39" s="380"/>
      <c r="GV39" s="380"/>
      <c r="GW39" s="380"/>
      <c r="GX39" s="380"/>
      <c r="GY39" s="380"/>
      <c r="GZ39" s="380"/>
      <c r="HA39" s="380"/>
      <c r="HB39" s="380"/>
      <c r="HC39" s="380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</row>
    <row r="40" spans="1:227" x14ac:dyDescent="0.25">
      <c r="A40" s="373" t="s">
        <v>29</v>
      </c>
      <c r="B40" s="373"/>
      <c r="C40" s="373"/>
      <c r="D40" s="373"/>
      <c r="E40" s="373"/>
      <c r="F40" s="373"/>
      <c r="G40" s="373"/>
      <c r="H40" s="373"/>
      <c r="I40" s="383" t="s">
        <v>392</v>
      </c>
      <c r="J40" s="383"/>
      <c r="K40" s="383"/>
      <c r="L40" s="383"/>
      <c r="M40" s="383"/>
      <c r="N40" s="383"/>
      <c r="O40" s="383"/>
      <c r="P40" s="383"/>
      <c r="Q40" s="383"/>
      <c r="R40" s="383"/>
      <c r="S40" s="383"/>
      <c r="T40" s="383"/>
      <c r="U40" s="383"/>
      <c r="V40" s="383"/>
      <c r="W40" s="383"/>
      <c r="X40" s="383"/>
      <c r="Y40" s="383"/>
      <c r="Z40" s="383"/>
      <c r="AA40" s="383"/>
      <c r="AB40" s="383"/>
      <c r="AC40" s="383"/>
      <c r="AD40" s="383"/>
      <c r="AE40" s="383"/>
      <c r="AF40" s="383"/>
      <c r="AG40" s="383"/>
      <c r="AH40" s="383"/>
      <c r="AI40" s="383"/>
      <c r="AJ40" s="383"/>
      <c r="AK40" s="383"/>
      <c r="AL40" s="383"/>
      <c r="AM40" s="383"/>
      <c r="AN40" s="383"/>
      <c r="AO40" s="383"/>
      <c r="AP40" s="373"/>
      <c r="AQ40" s="373"/>
      <c r="AR40" s="373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  <c r="BC40" s="373"/>
      <c r="BD40" s="373"/>
      <c r="BE40" s="373"/>
      <c r="BF40" s="380"/>
      <c r="BG40" s="380"/>
      <c r="BH40" s="380"/>
      <c r="BI40" s="380"/>
      <c r="BJ40" s="380"/>
      <c r="BK40" s="380"/>
      <c r="BL40" s="380"/>
      <c r="BM40" s="380"/>
      <c r="BN40" s="380"/>
      <c r="BO40" s="380"/>
      <c r="BP40" s="380"/>
      <c r="BQ40" s="380"/>
      <c r="BR40" s="380"/>
      <c r="BS40" s="380"/>
      <c r="BT40" s="380"/>
      <c r="BU40" s="380"/>
      <c r="BV40" s="380"/>
      <c r="BW40" s="380"/>
      <c r="BX40" s="380"/>
      <c r="BY40" s="380"/>
      <c r="BZ40" s="380"/>
      <c r="CA40" s="380"/>
      <c r="CB40" s="362"/>
      <c r="CC40" s="362"/>
      <c r="CD40" s="362"/>
      <c r="CE40" s="362"/>
      <c r="CF40" s="362"/>
      <c r="CG40" s="362"/>
      <c r="CH40" s="362"/>
      <c r="CI40" s="362"/>
      <c r="CJ40" s="362"/>
      <c r="CK40" s="362"/>
      <c r="CL40" s="362"/>
      <c r="CM40" s="362"/>
      <c r="CN40" s="362"/>
      <c r="CO40" s="362"/>
      <c r="CP40" s="362"/>
      <c r="CQ40" s="362"/>
      <c r="CR40" s="362"/>
      <c r="CS40" s="362"/>
      <c r="CT40" s="362"/>
      <c r="CU40" s="362"/>
      <c r="CV40" s="362"/>
      <c r="CW40" s="362"/>
      <c r="CX40" s="362"/>
      <c r="CY40" s="362"/>
      <c r="CZ40" s="362"/>
      <c r="DA40" s="362"/>
      <c r="DB40" s="362"/>
      <c r="DC40" s="362"/>
      <c r="DD40" s="362"/>
      <c r="DE40" s="362"/>
      <c r="DF40" s="362"/>
      <c r="DG40" s="362"/>
      <c r="DH40" s="362"/>
      <c r="DI40" s="362"/>
      <c r="DJ40" s="362"/>
      <c r="DK40" s="362"/>
      <c r="DL40" s="362"/>
      <c r="DM40" s="362"/>
      <c r="DN40" s="362"/>
      <c r="DO40" s="362"/>
      <c r="DP40" s="362"/>
      <c r="DQ40" s="362"/>
      <c r="DR40" s="362"/>
      <c r="DS40" s="362"/>
      <c r="DT40" s="362"/>
      <c r="DU40" s="362"/>
      <c r="DV40" s="362"/>
      <c r="DW40" s="362"/>
      <c r="DX40" s="362"/>
      <c r="DY40" s="362"/>
      <c r="DZ40" s="362"/>
      <c r="EA40" s="362"/>
      <c r="EB40" s="362"/>
      <c r="EC40" s="362"/>
      <c r="ED40" s="362"/>
      <c r="EE40" s="362"/>
      <c r="EF40" s="362"/>
      <c r="EG40" s="362"/>
      <c r="EH40" s="362"/>
      <c r="EI40" s="362"/>
      <c r="EJ40" s="362"/>
      <c r="EK40" s="362"/>
      <c r="EL40" s="362"/>
      <c r="EM40" s="362"/>
      <c r="EN40" s="362"/>
      <c r="EO40" s="362"/>
      <c r="EP40" s="362"/>
      <c r="EQ40" s="362"/>
      <c r="ER40" s="362"/>
      <c r="ES40" s="362"/>
      <c r="ET40" s="362"/>
      <c r="EU40" s="362"/>
      <c r="EV40" s="362"/>
      <c r="EW40" s="362"/>
      <c r="EX40" s="362"/>
      <c r="EY40" s="362"/>
      <c r="EZ40" s="362"/>
      <c r="FA40" s="362"/>
      <c r="FB40" s="362"/>
      <c r="FC40" s="362"/>
      <c r="FD40" s="362"/>
      <c r="FE40" s="362"/>
      <c r="FF40" s="362"/>
      <c r="FG40" s="362"/>
      <c r="FH40" s="362"/>
      <c r="FI40" s="362"/>
      <c r="FJ40" s="362"/>
      <c r="FK40" s="362"/>
      <c r="FL40" s="380"/>
      <c r="FM40" s="380"/>
      <c r="FN40" s="380"/>
      <c r="FO40" s="380"/>
      <c r="FP40" s="380"/>
      <c r="FQ40" s="380"/>
      <c r="FR40" s="380"/>
      <c r="FS40" s="380"/>
      <c r="FT40" s="380"/>
      <c r="FU40" s="380"/>
      <c r="FV40" s="380"/>
      <c r="FW40" s="380"/>
      <c r="FX40" s="380"/>
      <c r="FY40" s="380"/>
      <c r="FZ40" s="380"/>
      <c r="GA40" s="380"/>
      <c r="GB40" s="380"/>
      <c r="GC40" s="380"/>
      <c r="GD40" s="380"/>
      <c r="GE40" s="380"/>
      <c r="GF40" s="380"/>
      <c r="GG40" s="380"/>
      <c r="GH40" s="380"/>
      <c r="GI40" s="380"/>
      <c r="GJ40" s="380"/>
      <c r="GK40" s="380"/>
      <c r="GL40" s="380"/>
      <c r="GM40" s="380"/>
      <c r="GN40" s="380"/>
      <c r="GO40" s="380"/>
      <c r="GP40" s="380"/>
      <c r="GQ40" s="380"/>
      <c r="GR40" s="380"/>
      <c r="GS40" s="380"/>
      <c r="GT40" s="380"/>
      <c r="GU40" s="380"/>
      <c r="GV40" s="380"/>
      <c r="GW40" s="380"/>
      <c r="GX40" s="380"/>
      <c r="GY40" s="380"/>
      <c r="GZ40" s="380"/>
      <c r="HA40" s="380"/>
      <c r="HB40" s="380"/>
      <c r="HC40" s="380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</row>
    <row r="41" spans="1:227" x14ac:dyDescent="0.25">
      <c r="A41" s="373"/>
      <c r="B41" s="373"/>
      <c r="C41" s="373"/>
      <c r="D41" s="373"/>
      <c r="E41" s="373"/>
      <c r="F41" s="373"/>
      <c r="G41" s="373"/>
      <c r="H41" s="373"/>
      <c r="I41" s="383" t="s">
        <v>393</v>
      </c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3"/>
      <c r="AL41" s="383"/>
      <c r="AM41" s="383"/>
      <c r="AN41" s="383"/>
      <c r="AO41" s="383"/>
      <c r="AP41" s="373"/>
      <c r="AQ41" s="373"/>
      <c r="AR41" s="373"/>
      <c r="AS41" s="373"/>
      <c r="AT41" s="373"/>
      <c r="AU41" s="373"/>
      <c r="AV41" s="373"/>
      <c r="AW41" s="373"/>
      <c r="AX41" s="373"/>
      <c r="AY41" s="373"/>
      <c r="AZ41" s="373"/>
      <c r="BA41" s="373"/>
      <c r="BB41" s="373"/>
      <c r="BC41" s="373"/>
      <c r="BD41" s="373"/>
      <c r="BE41" s="373"/>
      <c r="BF41" s="380"/>
      <c r="BG41" s="380"/>
      <c r="BH41" s="380"/>
      <c r="BI41" s="380"/>
      <c r="BJ41" s="380"/>
      <c r="BK41" s="380"/>
      <c r="BL41" s="380"/>
      <c r="BM41" s="380"/>
      <c r="BN41" s="380"/>
      <c r="BO41" s="380"/>
      <c r="BP41" s="380"/>
      <c r="BQ41" s="380"/>
      <c r="BR41" s="380"/>
      <c r="BS41" s="380"/>
      <c r="BT41" s="380"/>
      <c r="BU41" s="380"/>
      <c r="BV41" s="380"/>
      <c r="BW41" s="380"/>
      <c r="BX41" s="380"/>
      <c r="BY41" s="380"/>
      <c r="BZ41" s="380"/>
      <c r="CA41" s="380"/>
      <c r="CB41" s="362"/>
      <c r="CC41" s="362"/>
      <c r="CD41" s="362"/>
      <c r="CE41" s="362"/>
      <c r="CF41" s="362"/>
      <c r="CG41" s="362"/>
      <c r="CH41" s="362"/>
      <c r="CI41" s="362"/>
      <c r="CJ41" s="362"/>
      <c r="CK41" s="362"/>
      <c r="CL41" s="362"/>
      <c r="CM41" s="362"/>
      <c r="CN41" s="362"/>
      <c r="CO41" s="362"/>
      <c r="CP41" s="362"/>
      <c r="CQ41" s="362"/>
      <c r="CR41" s="362"/>
      <c r="CS41" s="362"/>
      <c r="CT41" s="362"/>
      <c r="CU41" s="362"/>
      <c r="CV41" s="362"/>
      <c r="CW41" s="362"/>
      <c r="CX41" s="362"/>
      <c r="CY41" s="362"/>
      <c r="CZ41" s="362"/>
      <c r="DA41" s="362"/>
      <c r="DB41" s="362"/>
      <c r="DC41" s="362"/>
      <c r="DD41" s="362"/>
      <c r="DE41" s="362"/>
      <c r="DF41" s="362"/>
      <c r="DG41" s="362"/>
      <c r="DH41" s="362"/>
      <c r="DI41" s="362"/>
      <c r="DJ41" s="362"/>
      <c r="DK41" s="362"/>
      <c r="DL41" s="362"/>
      <c r="DM41" s="362"/>
      <c r="DN41" s="362"/>
      <c r="DO41" s="362"/>
      <c r="DP41" s="362"/>
      <c r="DQ41" s="362"/>
      <c r="DR41" s="362"/>
      <c r="DS41" s="362"/>
      <c r="DT41" s="362"/>
      <c r="DU41" s="362"/>
      <c r="DV41" s="362"/>
      <c r="DW41" s="362"/>
      <c r="DX41" s="362"/>
      <c r="DY41" s="362"/>
      <c r="DZ41" s="362"/>
      <c r="EA41" s="362"/>
      <c r="EB41" s="362"/>
      <c r="EC41" s="362"/>
      <c r="ED41" s="362"/>
      <c r="EE41" s="362"/>
      <c r="EF41" s="362"/>
      <c r="EG41" s="362"/>
      <c r="EH41" s="362"/>
      <c r="EI41" s="362"/>
      <c r="EJ41" s="362"/>
      <c r="EK41" s="362"/>
      <c r="EL41" s="362"/>
      <c r="EM41" s="362"/>
      <c r="EN41" s="362"/>
      <c r="EO41" s="362"/>
      <c r="EP41" s="362"/>
      <c r="EQ41" s="362"/>
      <c r="ER41" s="362"/>
      <c r="ES41" s="362"/>
      <c r="ET41" s="362"/>
      <c r="EU41" s="362"/>
      <c r="EV41" s="362"/>
      <c r="EW41" s="362"/>
      <c r="EX41" s="362"/>
      <c r="EY41" s="362"/>
      <c r="EZ41" s="362"/>
      <c r="FA41" s="362"/>
      <c r="FB41" s="362"/>
      <c r="FC41" s="362"/>
      <c r="FD41" s="362"/>
      <c r="FE41" s="362"/>
      <c r="FF41" s="362"/>
      <c r="FG41" s="362"/>
      <c r="FH41" s="362"/>
      <c r="FI41" s="362"/>
      <c r="FJ41" s="362"/>
      <c r="FK41" s="362"/>
      <c r="FL41" s="380"/>
      <c r="FM41" s="380"/>
      <c r="FN41" s="380"/>
      <c r="FO41" s="380"/>
      <c r="FP41" s="380"/>
      <c r="FQ41" s="380"/>
      <c r="FR41" s="380"/>
      <c r="FS41" s="380"/>
      <c r="FT41" s="380"/>
      <c r="FU41" s="380"/>
      <c r="FV41" s="380"/>
      <c r="FW41" s="380"/>
      <c r="FX41" s="380"/>
      <c r="FY41" s="380"/>
      <c r="FZ41" s="380"/>
      <c r="GA41" s="380"/>
      <c r="GB41" s="380"/>
      <c r="GC41" s="380"/>
      <c r="GD41" s="380"/>
      <c r="GE41" s="380"/>
      <c r="GF41" s="380"/>
      <c r="GG41" s="380"/>
      <c r="GH41" s="380"/>
      <c r="GI41" s="380"/>
      <c r="GJ41" s="380"/>
      <c r="GK41" s="380"/>
      <c r="GL41" s="380"/>
      <c r="GM41" s="380"/>
      <c r="GN41" s="380"/>
      <c r="GO41" s="380"/>
      <c r="GP41" s="380"/>
      <c r="GQ41" s="380"/>
      <c r="GR41" s="380"/>
      <c r="GS41" s="380"/>
      <c r="GT41" s="380"/>
      <c r="GU41" s="380"/>
      <c r="GV41" s="380"/>
      <c r="GW41" s="380"/>
      <c r="GX41" s="380"/>
      <c r="GY41" s="380"/>
      <c r="GZ41" s="380"/>
      <c r="HA41" s="380"/>
      <c r="HB41" s="380"/>
      <c r="HC41" s="380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</row>
    <row r="42" spans="1:227" x14ac:dyDescent="0.25">
      <c r="A42" s="373"/>
      <c r="B42" s="373"/>
      <c r="C42" s="373"/>
      <c r="D42" s="373"/>
      <c r="E42" s="373"/>
      <c r="F42" s="373"/>
      <c r="G42" s="373"/>
      <c r="H42" s="373"/>
      <c r="I42" s="383" t="s">
        <v>394</v>
      </c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83"/>
      <c r="Z42" s="383"/>
      <c r="AA42" s="383"/>
      <c r="AB42" s="383"/>
      <c r="AC42" s="383"/>
      <c r="AD42" s="383"/>
      <c r="AE42" s="383"/>
      <c r="AF42" s="383"/>
      <c r="AG42" s="383"/>
      <c r="AH42" s="383"/>
      <c r="AI42" s="383"/>
      <c r="AJ42" s="383"/>
      <c r="AK42" s="383"/>
      <c r="AL42" s="383"/>
      <c r="AM42" s="383"/>
      <c r="AN42" s="383"/>
      <c r="AO42" s="383"/>
      <c r="AP42" s="373"/>
      <c r="AQ42" s="373"/>
      <c r="AR42" s="373"/>
      <c r="AS42" s="373"/>
      <c r="AT42" s="373"/>
      <c r="AU42" s="373"/>
      <c r="AV42" s="373"/>
      <c r="AW42" s="373"/>
      <c r="AX42" s="373"/>
      <c r="AY42" s="373"/>
      <c r="AZ42" s="373"/>
      <c r="BA42" s="373"/>
      <c r="BB42" s="373"/>
      <c r="BC42" s="373"/>
      <c r="BD42" s="373"/>
      <c r="BE42" s="373"/>
      <c r="BF42" s="380"/>
      <c r="BG42" s="380"/>
      <c r="BH42" s="380"/>
      <c r="BI42" s="380"/>
      <c r="BJ42" s="380"/>
      <c r="BK42" s="380"/>
      <c r="BL42" s="380"/>
      <c r="BM42" s="380"/>
      <c r="BN42" s="380"/>
      <c r="BO42" s="380"/>
      <c r="BP42" s="380"/>
      <c r="BQ42" s="380"/>
      <c r="BR42" s="380"/>
      <c r="BS42" s="380"/>
      <c r="BT42" s="380"/>
      <c r="BU42" s="380"/>
      <c r="BV42" s="380"/>
      <c r="BW42" s="380"/>
      <c r="BX42" s="380"/>
      <c r="BY42" s="380"/>
      <c r="BZ42" s="380"/>
      <c r="CA42" s="380"/>
      <c r="CB42" s="362"/>
      <c r="CC42" s="362"/>
      <c r="CD42" s="362"/>
      <c r="CE42" s="362"/>
      <c r="CF42" s="362"/>
      <c r="CG42" s="362"/>
      <c r="CH42" s="362"/>
      <c r="CI42" s="362"/>
      <c r="CJ42" s="362"/>
      <c r="CK42" s="362"/>
      <c r="CL42" s="362"/>
      <c r="CM42" s="362"/>
      <c r="CN42" s="362"/>
      <c r="CO42" s="362"/>
      <c r="CP42" s="362"/>
      <c r="CQ42" s="362"/>
      <c r="CR42" s="362"/>
      <c r="CS42" s="362"/>
      <c r="CT42" s="362"/>
      <c r="CU42" s="362"/>
      <c r="CV42" s="362"/>
      <c r="CW42" s="362"/>
      <c r="CX42" s="362"/>
      <c r="CY42" s="362"/>
      <c r="CZ42" s="362"/>
      <c r="DA42" s="362"/>
      <c r="DB42" s="362"/>
      <c r="DC42" s="362"/>
      <c r="DD42" s="362"/>
      <c r="DE42" s="362"/>
      <c r="DF42" s="362"/>
      <c r="DG42" s="362"/>
      <c r="DH42" s="362"/>
      <c r="DI42" s="362"/>
      <c r="DJ42" s="362"/>
      <c r="DK42" s="362"/>
      <c r="DL42" s="362"/>
      <c r="DM42" s="362"/>
      <c r="DN42" s="362"/>
      <c r="DO42" s="362"/>
      <c r="DP42" s="362"/>
      <c r="DQ42" s="362"/>
      <c r="DR42" s="362"/>
      <c r="DS42" s="362"/>
      <c r="DT42" s="362"/>
      <c r="DU42" s="362"/>
      <c r="DV42" s="362"/>
      <c r="DW42" s="362"/>
      <c r="DX42" s="362"/>
      <c r="DY42" s="362"/>
      <c r="DZ42" s="362"/>
      <c r="EA42" s="362"/>
      <c r="EB42" s="362"/>
      <c r="EC42" s="362"/>
      <c r="ED42" s="362"/>
      <c r="EE42" s="362"/>
      <c r="EF42" s="362"/>
      <c r="EG42" s="362"/>
      <c r="EH42" s="362"/>
      <c r="EI42" s="362"/>
      <c r="EJ42" s="362"/>
      <c r="EK42" s="362"/>
      <c r="EL42" s="362"/>
      <c r="EM42" s="362"/>
      <c r="EN42" s="362"/>
      <c r="EO42" s="362"/>
      <c r="EP42" s="362"/>
      <c r="EQ42" s="362"/>
      <c r="ER42" s="362"/>
      <c r="ES42" s="362"/>
      <c r="ET42" s="362"/>
      <c r="EU42" s="362"/>
      <c r="EV42" s="362"/>
      <c r="EW42" s="362"/>
      <c r="EX42" s="362"/>
      <c r="EY42" s="362"/>
      <c r="EZ42" s="362"/>
      <c r="FA42" s="362"/>
      <c r="FB42" s="362"/>
      <c r="FC42" s="362"/>
      <c r="FD42" s="362"/>
      <c r="FE42" s="362"/>
      <c r="FF42" s="362"/>
      <c r="FG42" s="362"/>
      <c r="FH42" s="362"/>
      <c r="FI42" s="362"/>
      <c r="FJ42" s="362"/>
      <c r="FK42" s="362"/>
      <c r="FL42" s="380"/>
      <c r="FM42" s="380"/>
      <c r="FN42" s="380"/>
      <c r="FO42" s="380"/>
      <c r="FP42" s="380"/>
      <c r="FQ42" s="380"/>
      <c r="FR42" s="380"/>
      <c r="FS42" s="380"/>
      <c r="FT42" s="380"/>
      <c r="FU42" s="380"/>
      <c r="FV42" s="380"/>
      <c r="FW42" s="380"/>
      <c r="FX42" s="380"/>
      <c r="FY42" s="380"/>
      <c r="FZ42" s="380"/>
      <c r="GA42" s="380"/>
      <c r="GB42" s="380"/>
      <c r="GC42" s="380"/>
      <c r="GD42" s="380"/>
      <c r="GE42" s="380"/>
      <c r="GF42" s="380"/>
      <c r="GG42" s="380"/>
      <c r="GH42" s="380"/>
      <c r="GI42" s="380"/>
      <c r="GJ42" s="380"/>
      <c r="GK42" s="380"/>
      <c r="GL42" s="380"/>
      <c r="GM42" s="380"/>
      <c r="GN42" s="380"/>
      <c r="GO42" s="380"/>
      <c r="GP42" s="380"/>
      <c r="GQ42" s="380"/>
      <c r="GR42" s="380"/>
      <c r="GS42" s="380"/>
      <c r="GT42" s="380"/>
      <c r="GU42" s="380"/>
      <c r="GV42" s="380"/>
      <c r="GW42" s="380"/>
      <c r="GX42" s="380"/>
      <c r="GY42" s="380"/>
      <c r="GZ42" s="380"/>
      <c r="HA42" s="380"/>
      <c r="HB42" s="380"/>
      <c r="HC42" s="380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</row>
    <row r="43" spans="1:227" x14ac:dyDescent="0.25">
      <c r="A43" s="373"/>
      <c r="B43" s="373"/>
      <c r="C43" s="373"/>
      <c r="D43" s="373"/>
      <c r="E43" s="373"/>
      <c r="F43" s="373"/>
      <c r="G43" s="373"/>
      <c r="H43" s="373"/>
      <c r="I43" s="383" t="s">
        <v>395</v>
      </c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383"/>
      <c r="V43" s="383"/>
      <c r="W43" s="383"/>
      <c r="X43" s="383"/>
      <c r="Y43" s="383"/>
      <c r="Z43" s="383"/>
      <c r="AA43" s="383"/>
      <c r="AB43" s="383"/>
      <c r="AC43" s="383"/>
      <c r="AD43" s="383"/>
      <c r="AE43" s="383"/>
      <c r="AF43" s="383"/>
      <c r="AG43" s="383"/>
      <c r="AH43" s="383"/>
      <c r="AI43" s="383"/>
      <c r="AJ43" s="383"/>
      <c r="AK43" s="383"/>
      <c r="AL43" s="383"/>
      <c r="AM43" s="383"/>
      <c r="AN43" s="383"/>
      <c r="AO43" s="383"/>
      <c r="AP43" s="373" t="s">
        <v>371</v>
      </c>
      <c r="AQ43" s="373"/>
      <c r="AR43" s="373"/>
      <c r="AS43" s="373"/>
      <c r="AT43" s="373"/>
      <c r="AU43" s="373"/>
      <c r="AV43" s="373"/>
      <c r="AW43" s="373"/>
      <c r="AX43" s="373"/>
      <c r="AY43" s="373"/>
      <c r="AZ43" s="373"/>
      <c r="BA43" s="373"/>
      <c r="BB43" s="373"/>
      <c r="BC43" s="373"/>
      <c r="BD43" s="373"/>
      <c r="BE43" s="373"/>
      <c r="BF43" s="386">
        <v>289870.76</v>
      </c>
      <c r="BG43" s="386"/>
      <c r="BH43" s="386"/>
      <c r="BI43" s="386"/>
      <c r="BJ43" s="386"/>
      <c r="BK43" s="386"/>
      <c r="BL43" s="386"/>
      <c r="BM43" s="386"/>
      <c r="BN43" s="386"/>
      <c r="BO43" s="386"/>
      <c r="BP43" s="386"/>
      <c r="BQ43" s="386">
        <v>299903.89</v>
      </c>
      <c r="BR43" s="386"/>
      <c r="BS43" s="386"/>
      <c r="BT43" s="386"/>
      <c r="BU43" s="386"/>
      <c r="BV43" s="386"/>
      <c r="BW43" s="386"/>
      <c r="BX43" s="386"/>
      <c r="BY43" s="386"/>
      <c r="BZ43" s="386"/>
      <c r="CA43" s="386"/>
      <c r="CB43" s="386">
        <v>289870.76</v>
      </c>
      <c r="CC43" s="386"/>
      <c r="CD43" s="386"/>
      <c r="CE43" s="386"/>
      <c r="CF43" s="386"/>
      <c r="CG43" s="386"/>
      <c r="CH43" s="386"/>
      <c r="CI43" s="386"/>
      <c r="CJ43" s="386"/>
      <c r="CK43" s="386"/>
      <c r="CL43" s="386"/>
      <c r="CM43" s="386">
        <v>299903.89</v>
      </c>
      <c r="CN43" s="386"/>
      <c r="CO43" s="386"/>
      <c r="CP43" s="386"/>
      <c r="CQ43" s="386"/>
      <c r="CR43" s="386"/>
      <c r="CS43" s="386"/>
      <c r="CT43" s="386"/>
      <c r="CU43" s="386"/>
      <c r="CV43" s="386"/>
      <c r="CW43" s="386"/>
      <c r="CX43" s="386">
        <v>220061.37</v>
      </c>
      <c r="CY43" s="386"/>
      <c r="CZ43" s="386"/>
      <c r="DA43" s="386"/>
      <c r="DB43" s="386"/>
      <c r="DC43" s="386"/>
      <c r="DD43" s="386"/>
      <c r="DE43" s="386"/>
      <c r="DF43" s="386"/>
      <c r="DG43" s="386"/>
      <c r="DH43" s="386"/>
      <c r="DI43" s="386">
        <v>220377.9</v>
      </c>
      <c r="DJ43" s="386"/>
      <c r="DK43" s="386"/>
      <c r="DL43" s="386"/>
      <c r="DM43" s="386"/>
      <c r="DN43" s="386"/>
      <c r="DO43" s="386"/>
      <c r="DP43" s="386"/>
      <c r="DQ43" s="386"/>
      <c r="DR43" s="386"/>
      <c r="DS43" s="386"/>
      <c r="DT43" s="386">
        <v>220061.37</v>
      </c>
      <c r="DU43" s="386"/>
      <c r="DV43" s="386"/>
      <c r="DW43" s="386"/>
      <c r="DX43" s="386"/>
      <c r="DY43" s="386"/>
      <c r="DZ43" s="386"/>
      <c r="EA43" s="386"/>
      <c r="EB43" s="386"/>
      <c r="EC43" s="386"/>
      <c r="ED43" s="386"/>
      <c r="EE43" s="386">
        <v>220377.9</v>
      </c>
      <c r="EF43" s="386"/>
      <c r="EG43" s="386"/>
      <c r="EH43" s="386"/>
      <c r="EI43" s="386"/>
      <c r="EJ43" s="386"/>
      <c r="EK43" s="386"/>
      <c r="EL43" s="386"/>
      <c r="EM43" s="386"/>
      <c r="EN43" s="386"/>
      <c r="EO43" s="386"/>
      <c r="EP43" s="386">
        <f>[1]Лист1!$F$47</f>
        <v>167621.57999999999</v>
      </c>
      <c r="EQ43" s="386"/>
      <c r="ER43" s="386"/>
      <c r="ES43" s="386"/>
      <c r="ET43" s="386"/>
      <c r="EU43" s="386"/>
      <c r="EV43" s="386"/>
      <c r="EW43" s="386"/>
      <c r="EX43" s="386"/>
      <c r="EY43" s="386"/>
      <c r="EZ43" s="386"/>
      <c r="FA43" s="386">
        <f>[1]Лист1!$G$47</f>
        <v>164535.19</v>
      </c>
      <c r="FB43" s="386"/>
      <c r="FC43" s="386"/>
      <c r="FD43" s="386"/>
      <c r="FE43" s="386"/>
      <c r="FF43" s="386"/>
      <c r="FG43" s="386"/>
      <c r="FH43" s="386"/>
      <c r="FI43" s="386"/>
      <c r="FJ43" s="386"/>
      <c r="FK43" s="386"/>
      <c r="FL43" s="385">
        <f>[2]тарифы!$H$15</f>
        <v>0</v>
      </c>
      <c r="FM43" s="385"/>
      <c r="FN43" s="385"/>
      <c r="FO43" s="385"/>
      <c r="FP43" s="385"/>
      <c r="FQ43" s="385"/>
      <c r="FR43" s="385"/>
      <c r="FS43" s="385"/>
      <c r="FT43" s="385"/>
      <c r="FU43" s="385"/>
      <c r="FV43" s="385"/>
      <c r="FW43" s="385">
        <f>[2]тарифы!$I$15</f>
        <v>0</v>
      </c>
      <c r="FX43" s="385"/>
      <c r="FY43" s="385"/>
      <c r="FZ43" s="385"/>
      <c r="GA43" s="385"/>
      <c r="GB43" s="385"/>
      <c r="GC43" s="385"/>
      <c r="GD43" s="385"/>
      <c r="GE43" s="385"/>
      <c r="GF43" s="385"/>
      <c r="GG43" s="385"/>
      <c r="GH43" s="385">
        <f>[2]тарифы!$J$15</f>
        <v>0</v>
      </c>
      <c r="GI43" s="385"/>
      <c r="GJ43" s="385"/>
      <c r="GK43" s="385"/>
      <c r="GL43" s="385"/>
      <c r="GM43" s="385"/>
      <c r="GN43" s="385"/>
      <c r="GO43" s="385"/>
      <c r="GP43" s="385"/>
      <c r="GQ43" s="385"/>
      <c r="GR43" s="385"/>
      <c r="GS43" s="385">
        <f>[2]тарифы!$K$15</f>
        <v>0</v>
      </c>
      <c r="GT43" s="385"/>
      <c r="GU43" s="385"/>
      <c r="GV43" s="385"/>
      <c r="GW43" s="385"/>
      <c r="GX43" s="385"/>
      <c r="GY43" s="385"/>
      <c r="GZ43" s="385"/>
      <c r="HA43" s="385"/>
      <c r="HB43" s="385"/>
      <c r="HC43" s="385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</row>
    <row r="44" spans="1:227" x14ac:dyDescent="0.25">
      <c r="A44" s="373"/>
      <c r="B44" s="373"/>
      <c r="C44" s="373"/>
      <c r="D44" s="373"/>
      <c r="E44" s="373"/>
      <c r="F44" s="373"/>
      <c r="G44" s="373"/>
      <c r="H44" s="373"/>
      <c r="I44" s="383" t="s">
        <v>396</v>
      </c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3"/>
      <c r="W44" s="383"/>
      <c r="X44" s="383"/>
      <c r="Y44" s="383"/>
      <c r="Z44" s="383"/>
      <c r="AA44" s="383"/>
      <c r="AB44" s="383"/>
      <c r="AC44" s="383"/>
      <c r="AD44" s="383"/>
      <c r="AE44" s="383"/>
      <c r="AF44" s="383"/>
      <c r="AG44" s="383"/>
      <c r="AH44" s="383"/>
      <c r="AI44" s="383"/>
      <c r="AJ44" s="383"/>
      <c r="AK44" s="383"/>
      <c r="AL44" s="383"/>
      <c r="AM44" s="383"/>
      <c r="AN44" s="383"/>
      <c r="AO44" s="383"/>
      <c r="AP44" s="373" t="s">
        <v>382</v>
      </c>
      <c r="AQ44" s="373"/>
      <c r="AR44" s="373"/>
      <c r="AS44" s="373"/>
      <c r="AT44" s="373"/>
      <c r="AU44" s="373"/>
      <c r="AV44" s="373"/>
      <c r="AW44" s="373"/>
      <c r="AX44" s="373"/>
      <c r="AY44" s="373"/>
      <c r="AZ44" s="373"/>
      <c r="BA44" s="373"/>
      <c r="BB44" s="373"/>
      <c r="BC44" s="373"/>
      <c r="BD44" s="373"/>
      <c r="BE44" s="373"/>
      <c r="BF44" s="362">
        <v>87.48</v>
      </c>
      <c r="BG44" s="362"/>
      <c r="BH44" s="362"/>
      <c r="BI44" s="362"/>
      <c r="BJ44" s="362"/>
      <c r="BK44" s="362"/>
      <c r="BL44" s="362"/>
      <c r="BM44" s="362"/>
      <c r="BN44" s="362"/>
      <c r="BO44" s="362"/>
      <c r="BP44" s="362"/>
      <c r="BQ44" s="362">
        <v>97.051000000000002</v>
      </c>
      <c r="BR44" s="362"/>
      <c r="BS44" s="362"/>
      <c r="BT44" s="362"/>
      <c r="BU44" s="362"/>
      <c r="BV44" s="362"/>
      <c r="BW44" s="362"/>
      <c r="BX44" s="362"/>
      <c r="BY44" s="362"/>
      <c r="BZ44" s="362"/>
      <c r="CA44" s="362"/>
      <c r="CB44" s="362">
        <v>87.48</v>
      </c>
      <c r="CC44" s="362"/>
      <c r="CD44" s="362"/>
      <c r="CE44" s="362"/>
      <c r="CF44" s="362"/>
      <c r="CG44" s="362"/>
      <c r="CH44" s="362"/>
      <c r="CI44" s="362"/>
      <c r="CJ44" s="362"/>
      <c r="CK44" s="362"/>
      <c r="CL44" s="362"/>
      <c r="CM44" s="362">
        <v>97.051000000000002</v>
      </c>
      <c r="CN44" s="362"/>
      <c r="CO44" s="362"/>
      <c r="CP44" s="362"/>
      <c r="CQ44" s="362"/>
      <c r="CR44" s="362"/>
      <c r="CS44" s="362"/>
      <c r="CT44" s="362"/>
      <c r="CU44" s="362"/>
      <c r="CV44" s="362"/>
      <c r="CW44" s="362"/>
      <c r="CX44" s="362">
        <v>97.5</v>
      </c>
      <c r="CY44" s="362"/>
      <c r="CZ44" s="362"/>
      <c r="DA44" s="362"/>
      <c r="DB44" s="362"/>
      <c r="DC44" s="362"/>
      <c r="DD44" s="362"/>
      <c r="DE44" s="362"/>
      <c r="DF44" s="362"/>
      <c r="DG44" s="362"/>
      <c r="DH44" s="362"/>
      <c r="DI44" s="362">
        <v>96.75</v>
      </c>
      <c r="DJ44" s="362"/>
      <c r="DK44" s="362"/>
      <c r="DL44" s="362"/>
      <c r="DM44" s="362"/>
      <c r="DN44" s="362"/>
      <c r="DO44" s="362"/>
      <c r="DP44" s="362"/>
      <c r="DQ44" s="362"/>
      <c r="DR44" s="362"/>
      <c r="DS44" s="362"/>
      <c r="DT44" s="362">
        <v>97.5</v>
      </c>
      <c r="DU44" s="362"/>
      <c r="DV44" s="362"/>
      <c r="DW44" s="362"/>
      <c r="DX44" s="362"/>
      <c r="DY44" s="362"/>
      <c r="DZ44" s="362"/>
      <c r="EA44" s="362"/>
      <c r="EB44" s="362"/>
      <c r="EC44" s="362"/>
      <c r="ED44" s="362"/>
      <c r="EE44" s="362">
        <v>96.75</v>
      </c>
      <c r="EF44" s="362"/>
      <c r="EG44" s="362"/>
      <c r="EH44" s="362"/>
      <c r="EI44" s="362"/>
      <c r="EJ44" s="362"/>
      <c r="EK44" s="362"/>
      <c r="EL44" s="362"/>
      <c r="EM44" s="362"/>
      <c r="EN44" s="362"/>
      <c r="EO44" s="362"/>
      <c r="EP44" s="386">
        <f>[1]Лист1!$F$48</f>
        <v>103.663</v>
      </c>
      <c r="EQ44" s="386"/>
      <c r="ER44" s="386"/>
      <c r="ES44" s="386"/>
      <c r="ET44" s="386"/>
      <c r="EU44" s="386"/>
      <c r="EV44" s="386"/>
      <c r="EW44" s="386"/>
      <c r="EX44" s="386"/>
      <c r="EY44" s="386"/>
      <c r="EZ44" s="386"/>
      <c r="FA44" s="386">
        <f>[1]Лист1!$G$48</f>
        <v>103.505</v>
      </c>
      <c r="FB44" s="386"/>
      <c r="FC44" s="386"/>
      <c r="FD44" s="386"/>
      <c r="FE44" s="386"/>
      <c r="FF44" s="386"/>
      <c r="FG44" s="386"/>
      <c r="FH44" s="386"/>
      <c r="FI44" s="386"/>
      <c r="FJ44" s="386"/>
      <c r="FK44" s="386"/>
      <c r="FL44" s="385">
        <f>[2]тарифы!$H$16</f>
        <v>0</v>
      </c>
      <c r="FM44" s="385"/>
      <c r="FN44" s="385"/>
      <c r="FO44" s="385"/>
      <c r="FP44" s="385"/>
      <c r="FQ44" s="385"/>
      <c r="FR44" s="385"/>
      <c r="FS44" s="385"/>
      <c r="FT44" s="385"/>
      <c r="FU44" s="385"/>
      <c r="FV44" s="385"/>
      <c r="FW44" s="385">
        <f>[2]тарифы!$I$16</f>
        <v>0</v>
      </c>
      <c r="FX44" s="385"/>
      <c r="FY44" s="385"/>
      <c r="FZ44" s="385"/>
      <c r="GA44" s="385"/>
      <c r="GB44" s="385"/>
      <c r="GC44" s="385"/>
      <c r="GD44" s="385"/>
      <c r="GE44" s="385"/>
      <c r="GF44" s="385"/>
      <c r="GG44" s="385"/>
      <c r="GH44" s="385">
        <f>[2]тарифы!$J$16</f>
        <v>0</v>
      </c>
      <c r="GI44" s="385"/>
      <c r="GJ44" s="385"/>
      <c r="GK44" s="385"/>
      <c r="GL44" s="385"/>
      <c r="GM44" s="385"/>
      <c r="GN44" s="385"/>
      <c r="GO44" s="385"/>
      <c r="GP44" s="385"/>
      <c r="GQ44" s="385"/>
      <c r="GR44" s="385"/>
      <c r="GS44" s="385">
        <f>[2]тарифы!$K$16</f>
        <v>0</v>
      </c>
      <c r="GT44" s="385"/>
      <c r="GU44" s="385"/>
      <c r="GV44" s="385"/>
      <c r="GW44" s="385"/>
      <c r="GX44" s="385"/>
      <c r="GY44" s="385"/>
      <c r="GZ44" s="385"/>
      <c r="HA44" s="385"/>
      <c r="HB44" s="385"/>
      <c r="HC44" s="385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</row>
    <row r="45" spans="1:227" x14ac:dyDescent="0.25">
      <c r="A45" s="373"/>
      <c r="B45" s="373"/>
      <c r="C45" s="373"/>
      <c r="D45" s="373"/>
      <c r="E45" s="373"/>
      <c r="F45" s="373"/>
      <c r="G45" s="373"/>
      <c r="H45" s="373"/>
      <c r="I45" s="383" t="s">
        <v>397</v>
      </c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  <c r="X45" s="383"/>
      <c r="Y45" s="383"/>
      <c r="Z45" s="383"/>
      <c r="AA45" s="383"/>
      <c r="AB45" s="383"/>
      <c r="AC45" s="383"/>
      <c r="AD45" s="383"/>
      <c r="AE45" s="383"/>
      <c r="AF45" s="383"/>
      <c r="AG45" s="383"/>
      <c r="AH45" s="383"/>
      <c r="AI45" s="383"/>
      <c r="AJ45" s="383"/>
      <c r="AK45" s="383"/>
      <c r="AL45" s="383"/>
      <c r="AM45" s="383"/>
      <c r="AN45" s="383"/>
      <c r="AO45" s="383"/>
      <c r="AP45" s="373"/>
      <c r="AQ45" s="373"/>
      <c r="AR45" s="373"/>
      <c r="AS45" s="373"/>
      <c r="AT45" s="373"/>
      <c r="AU45" s="373"/>
      <c r="AV45" s="373"/>
      <c r="AW45" s="373"/>
      <c r="AX45" s="373"/>
      <c r="AY45" s="373"/>
      <c r="AZ45" s="373"/>
      <c r="BA45" s="373"/>
      <c r="BB45" s="373"/>
      <c r="BC45" s="373"/>
      <c r="BD45" s="373"/>
      <c r="BE45" s="373"/>
      <c r="BF45" s="362"/>
      <c r="BG45" s="362"/>
      <c r="BH45" s="362"/>
      <c r="BI45" s="362"/>
      <c r="BJ45" s="362"/>
      <c r="BK45" s="362"/>
      <c r="BL45" s="362"/>
      <c r="BM45" s="362"/>
      <c r="BN45" s="362"/>
      <c r="BO45" s="362"/>
      <c r="BP45" s="362"/>
      <c r="BQ45" s="362"/>
      <c r="BR45" s="362"/>
      <c r="BS45" s="362"/>
      <c r="BT45" s="362"/>
      <c r="BU45" s="362"/>
      <c r="BV45" s="362"/>
      <c r="BW45" s="362"/>
      <c r="BX45" s="362"/>
      <c r="BY45" s="362"/>
      <c r="BZ45" s="362"/>
      <c r="CA45" s="362"/>
      <c r="CB45" s="362"/>
      <c r="CC45" s="362"/>
      <c r="CD45" s="362"/>
      <c r="CE45" s="362"/>
      <c r="CF45" s="362"/>
      <c r="CG45" s="362"/>
      <c r="CH45" s="362"/>
      <c r="CI45" s="362"/>
      <c r="CJ45" s="362"/>
      <c r="CK45" s="362"/>
      <c r="CL45" s="362"/>
      <c r="CM45" s="362"/>
      <c r="CN45" s="362"/>
      <c r="CO45" s="362"/>
      <c r="CP45" s="362"/>
      <c r="CQ45" s="362"/>
      <c r="CR45" s="362"/>
      <c r="CS45" s="362"/>
      <c r="CT45" s="362"/>
      <c r="CU45" s="362"/>
      <c r="CV45" s="362"/>
      <c r="CW45" s="362"/>
      <c r="CX45" s="362"/>
      <c r="CY45" s="362"/>
      <c r="CZ45" s="362"/>
      <c r="DA45" s="362"/>
      <c r="DB45" s="362"/>
      <c r="DC45" s="362"/>
      <c r="DD45" s="362"/>
      <c r="DE45" s="362"/>
      <c r="DF45" s="362"/>
      <c r="DG45" s="362"/>
      <c r="DH45" s="362"/>
      <c r="DI45" s="362"/>
      <c r="DJ45" s="362"/>
      <c r="DK45" s="362"/>
      <c r="DL45" s="362"/>
      <c r="DM45" s="362"/>
      <c r="DN45" s="362"/>
      <c r="DO45" s="362"/>
      <c r="DP45" s="362"/>
      <c r="DQ45" s="362"/>
      <c r="DR45" s="362"/>
      <c r="DS45" s="362"/>
      <c r="DT45" s="362"/>
      <c r="DU45" s="362"/>
      <c r="DV45" s="362"/>
      <c r="DW45" s="362"/>
      <c r="DX45" s="362"/>
      <c r="DY45" s="362"/>
      <c r="DZ45" s="362"/>
      <c r="EA45" s="362"/>
      <c r="EB45" s="362"/>
      <c r="EC45" s="362"/>
      <c r="ED45" s="362"/>
      <c r="EE45" s="362"/>
      <c r="EF45" s="362"/>
      <c r="EG45" s="362"/>
      <c r="EH45" s="362"/>
      <c r="EI45" s="362"/>
      <c r="EJ45" s="362"/>
      <c r="EK45" s="362"/>
      <c r="EL45" s="362"/>
      <c r="EM45" s="362"/>
      <c r="EN45" s="362"/>
      <c r="EO45" s="362"/>
      <c r="EP45" s="386"/>
      <c r="EQ45" s="386"/>
      <c r="ER45" s="386"/>
      <c r="ES45" s="386"/>
      <c r="ET45" s="386"/>
      <c r="EU45" s="386"/>
      <c r="EV45" s="386"/>
      <c r="EW45" s="386"/>
      <c r="EX45" s="386"/>
      <c r="EY45" s="386"/>
      <c r="EZ45" s="386"/>
      <c r="FA45" s="386"/>
      <c r="FB45" s="386"/>
      <c r="FC45" s="386"/>
      <c r="FD45" s="386"/>
      <c r="FE45" s="386"/>
      <c r="FF45" s="386"/>
      <c r="FG45" s="386"/>
      <c r="FH45" s="386"/>
      <c r="FI45" s="386"/>
      <c r="FJ45" s="386"/>
      <c r="FK45" s="386"/>
      <c r="FL45" s="385"/>
      <c r="FM45" s="385"/>
      <c r="FN45" s="385"/>
      <c r="FO45" s="385"/>
      <c r="FP45" s="385"/>
      <c r="FQ45" s="385"/>
      <c r="FR45" s="385"/>
      <c r="FS45" s="385"/>
      <c r="FT45" s="385"/>
      <c r="FU45" s="385"/>
      <c r="FV45" s="385"/>
      <c r="FW45" s="385"/>
      <c r="FX45" s="385"/>
      <c r="FY45" s="385"/>
      <c r="FZ45" s="385"/>
      <c r="GA45" s="385"/>
      <c r="GB45" s="385"/>
      <c r="GC45" s="385"/>
      <c r="GD45" s="385"/>
      <c r="GE45" s="385"/>
      <c r="GF45" s="385"/>
      <c r="GG45" s="385"/>
      <c r="GH45" s="385"/>
      <c r="GI45" s="385"/>
      <c r="GJ45" s="385"/>
      <c r="GK45" s="385"/>
      <c r="GL45" s="385"/>
      <c r="GM45" s="385"/>
      <c r="GN45" s="385"/>
      <c r="GO45" s="385"/>
      <c r="GP45" s="385"/>
      <c r="GQ45" s="385"/>
      <c r="GR45" s="385"/>
      <c r="GS45" s="385"/>
      <c r="GT45" s="385"/>
      <c r="GU45" s="385"/>
      <c r="GV45" s="385"/>
      <c r="GW45" s="385"/>
      <c r="GX45" s="385"/>
      <c r="GY45" s="385"/>
      <c r="GZ45" s="385"/>
      <c r="HA45" s="385"/>
      <c r="HB45" s="385"/>
      <c r="HC45" s="385"/>
      <c r="HD45" s="17"/>
      <c r="HE45" s="17"/>
      <c r="HF45" s="17"/>
      <c r="HG45" s="17"/>
      <c r="HH45" s="17"/>
      <c r="HI45" s="385"/>
      <c r="HJ45" s="385"/>
      <c r="HK45" s="385"/>
      <c r="HL45" s="385"/>
      <c r="HM45" s="385"/>
      <c r="HN45" s="385"/>
      <c r="HO45" s="385"/>
      <c r="HP45" s="385"/>
      <c r="HQ45" s="385"/>
      <c r="HR45" s="385"/>
      <c r="HS45" s="385"/>
    </row>
    <row r="46" spans="1:227" x14ac:dyDescent="0.25">
      <c r="A46" s="373"/>
      <c r="B46" s="373"/>
      <c r="C46" s="373"/>
      <c r="D46" s="373"/>
      <c r="E46" s="373"/>
      <c r="F46" s="373"/>
      <c r="G46" s="373"/>
      <c r="H46" s="373"/>
      <c r="I46" s="383" t="s">
        <v>398</v>
      </c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83"/>
      <c r="W46" s="383"/>
      <c r="X46" s="383"/>
      <c r="Y46" s="383"/>
      <c r="Z46" s="383"/>
      <c r="AA46" s="383"/>
      <c r="AB46" s="383"/>
      <c r="AC46" s="383"/>
      <c r="AD46" s="383"/>
      <c r="AE46" s="383"/>
      <c r="AF46" s="383"/>
      <c r="AG46" s="383"/>
      <c r="AH46" s="383"/>
      <c r="AI46" s="383"/>
      <c r="AJ46" s="383"/>
      <c r="AK46" s="383"/>
      <c r="AL46" s="383"/>
      <c r="AM46" s="383"/>
      <c r="AN46" s="383"/>
      <c r="AO46" s="383"/>
      <c r="AP46" s="373" t="s">
        <v>382</v>
      </c>
      <c r="AQ46" s="373"/>
      <c r="AR46" s="373"/>
      <c r="AS46" s="373"/>
      <c r="AT46" s="373"/>
      <c r="AU46" s="373"/>
      <c r="AV46" s="373"/>
      <c r="AW46" s="373"/>
      <c r="AX46" s="373"/>
      <c r="AY46" s="373"/>
      <c r="AZ46" s="373"/>
      <c r="BA46" s="373"/>
      <c r="BB46" s="373"/>
      <c r="BC46" s="373"/>
      <c r="BD46" s="373"/>
      <c r="BE46" s="373"/>
      <c r="BF46" s="362">
        <v>642</v>
      </c>
      <c r="BG46" s="362"/>
      <c r="BH46" s="362"/>
      <c r="BI46" s="362"/>
      <c r="BJ46" s="362"/>
      <c r="BK46" s="362"/>
      <c r="BL46" s="362"/>
      <c r="BM46" s="362"/>
      <c r="BN46" s="362"/>
      <c r="BO46" s="362"/>
      <c r="BP46" s="362"/>
      <c r="BQ46" s="362">
        <v>652</v>
      </c>
      <c r="BR46" s="362"/>
      <c r="BS46" s="362"/>
      <c r="BT46" s="362"/>
      <c r="BU46" s="362"/>
      <c r="BV46" s="362"/>
      <c r="BW46" s="362"/>
      <c r="BX46" s="362"/>
      <c r="BY46" s="362"/>
      <c r="BZ46" s="362"/>
      <c r="CA46" s="362"/>
      <c r="CB46" s="362">
        <v>642</v>
      </c>
      <c r="CC46" s="362"/>
      <c r="CD46" s="362"/>
      <c r="CE46" s="362"/>
      <c r="CF46" s="362"/>
      <c r="CG46" s="362"/>
      <c r="CH46" s="362"/>
      <c r="CI46" s="362"/>
      <c r="CJ46" s="362"/>
      <c r="CK46" s="362"/>
      <c r="CL46" s="362"/>
      <c r="CM46" s="362">
        <v>652</v>
      </c>
      <c r="CN46" s="362"/>
      <c r="CO46" s="362"/>
      <c r="CP46" s="362"/>
      <c r="CQ46" s="362"/>
      <c r="CR46" s="362"/>
      <c r="CS46" s="362"/>
      <c r="CT46" s="362"/>
      <c r="CU46" s="362"/>
      <c r="CV46" s="362"/>
      <c r="CW46" s="362"/>
      <c r="CX46" s="362">
        <v>575</v>
      </c>
      <c r="CY46" s="362"/>
      <c r="CZ46" s="362"/>
      <c r="DA46" s="362"/>
      <c r="DB46" s="362"/>
      <c r="DC46" s="362"/>
      <c r="DD46" s="362"/>
      <c r="DE46" s="362"/>
      <c r="DF46" s="362"/>
      <c r="DG46" s="362"/>
      <c r="DH46" s="362"/>
      <c r="DI46" s="362">
        <v>574</v>
      </c>
      <c r="DJ46" s="362"/>
      <c r="DK46" s="362"/>
      <c r="DL46" s="362"/>
      <c r="DM46" s="362"/>
      <c r="DN46" s="362"/>
      <c r="DO46" s="362"/>
      <c r="DP46" s="362"/>
      <c r="DQ46" s="362"/>
      <c r="DR46" s="362"/>
      <c r="DS46" s="362"/>
      <c r="DT46" s="362">
        <v>575</v>
      </c>
      <c r="DU46" s="362"/>
      <c r="DV46" s="362"/>
      <c r="DW46" s="362"/>
      <c r="DX46" s="362"/>
      <c r="DY46" s="362"/>
      <c r="DZ46" s="362"/>
      <c r="EA46" s="362"/>
      <c r="EB46" s="362"/>
      <c r="EC46" s="362"/>
      <c r="ED46" s="362"/>
      <c r="EE46" s="362">
        <v>574</v>
      </c>
      <c r="EF46" s="362"/>
      <c r="EG46" s="362"/>
      <c r="EH46" s="362"/>
      <c r="EI46" s="362"/>
      <c r="EJ46" s="362"/>
      <c r="EK46" s="362"/>
      <c r="EL46" s="362"/>
      <c r="EM46" s="362"/>
      <c r="EN46" s="362"/>
      <c r="EO46" s="362"/>
      <c r="EP46" s="499">
        <f>[1]Лист1!$F$46</f>
        <v>824.31899999999996</v>
      </c>
      <c r="EQ46" s="499"/>
      <c r="ER46" s="499"/>
      <c r="ES46" s="499"/>
      <c r="ET46" s="499"/>
      <c r="EU46" s="499"/>
      <c r="EV46" s="499"/>
      <c r="EW46" s="499"/>
      <c r="EX46" s="499"/>
      <c r="EY46" s="499"/>
      <c r="EZ46" s="499"/>
      <c r="FA46" s="500">
        <f>[1]Лист1!$G$46</f>
        <v>807.01099999999997</v>
      </c>
      <c r="FB46" s="500"/>
      <c r="FC46" s="500"/>
      <c r="FD46" s="500"/>
      <c r="FE46" s="500"/>
      <c r="FF46" s="500"/>
      <c r="FG46" s="500"/>
      <c r="FH46" s="500"/>
      <c r="FI46" s="500"/>
      <c r="FJ46" s="500"/>
      <c r="FK46" s="500"/>
      <c r="FL46" s="398">
        <f>[2]тарифы!$H$17</f>
        <v>0</v>
      </c>
      <c r="FM46" s="398"/>
      <c r="FN46" s="398"/>
      <c r="FO46" s="398"/>
      <c r="FP46" s="398"/>
      <c r="FQ46" s="398"/>
      <c r="FR46" s="398"/>
      <c r="FS46" s="398"/>
      <c r="FT46" s="398"/>
      <c r="FU46" s="398"/>
      <c r="FV46" s="398"/>
      <c r="FW46" s="399">
        <f>[2]тарифы!$I$17</f>
        <v>0</v>
      </c>
      <c r="FX46" s="399"/>
      <c r="FY46" s="399"/>
      <c r="FZ46" s="399"/>
      <c r="GA46" s="399"/>
      <c r="GB46" s="399"/>
      <c r="GC46" s="399"/>
      <c r="GD46" s="399"/>
      <c r="GE46" s="399"/>
      <c r="GF46" s="399"/>
      <c r="GG46" s="399"/>
      <c r="GH46" s="398">
        <f>[2]тарифы!$J$17</f>
        <v>0</v>
      </c>
      <c r="GI46" s="398"/>
      <c r="GJ46" s="398"/>
      <c r="GK46" s="398"/>
      <c r="GL46" s="398"/>
      <c r="GM46" s="398"/>
      <c r="GN46" s="398"/>
      <c r="GO46" s="398"/>
      <c r="GP46" s="398"/>
      <c r="GQ46" s="398"/>
      <c r="GR46" s="398"/>
      <c r="GS46" s="399">
        <f>[2]тарифы!$K$17</f>
        <v>0</v>
      </c>
      <c r="GT46" s="399"/>
      <c r="GU46" s="399"/>
      <c r="GV46" s="399"/>
      <c r="GW46" s="399"/>
      <c r="GX46" s="399"/>
      <c r="GY46" s="399"/>
      <c r="GZ46" s="399"/>
      <c r="HA46" s="399"/>
      <c r="HB46" s="399"/>
      <c r="HC46" s="399"/>
      <c r="HD46" s="17"/>
      <c r="HE46" s="17"/>
      <c r="HF46" s="17"/>
      <c r="HG46" s="17"/>
      <c r="HH46" s="17"/>
      <c r="HI46" s="385"/>
      <c r="HJ46" s="385"/>
      <c r="HK46" s="385"/>
      <c r="HL46" s="385"/>
      <c r="HM46" s="385"/>
      <c r="HN46" s="385"/>
      <c r="HO46" s="385"/>
      <c r="HP46" s="385"/>
      <c r="HQ46" s="385"/>
      <c r="HR46" s="385"/>
      <c r="HS46" s="385"/>
    </row>
    <row r="47" spans="1:227" x14ac:dyDescent="0.25">
      <c r="A47" s="373" t="s">
        <v>36</v>
      </c>
      <c r="B47" s="373"/>
      <c r="C47" s="373"/>
      <c r="D47" s="373"/>
      <c r="E47" s="373"/>
      <c r="F47" s="373"/>
      <c r="G47" s="373"/>
      <c r="H47" s="373"/>
      <c r="I47" s="383" t="s">
        <v>399</v>
      </c>
      <c r="J47" s="383"/>
      <c r="K47" s="383"/>
      <c r="L47" s="383"/>
      <c r="M47" s="383"/>
      <c r="N47" s="383"/>
      <c r="O47" s="383"/>
      <c r="P47" s="383"/>
      <c r="Q47" s="383"/>
      <c r="R47" s="383"/>
      <c r="S47" s="383"/>
      <c r="T47" s="383"/>
      <c r="U47" s="383"/>
      <c r="V47" s="383"/>
      <c r="W47" s="383"/>
      <c r="X47" s="383"/>
      <c r="Y47" s="383"/>
      <c r="Z47" s="383"/>
      <c r="AA47" s="383"/>
      <c r="AB47" s="383"/>
      <c r="AC47" s="383"/>
      <c r="AD47" s="383"/>
      <c r="AE47" s="383"/>
      <c r="AF47" s="383"/>
      <c r="AG47" s="383"/>
      <c r="AH47" s="383"/>
      <c r="AI47" s="383"/>
      <c r="AJ47" s="383"/>
      <c r="AK47" s="383"/>
      <c r="AL47" s="383"/>
      <c r="AM47" s="383"/>
      <c r="AN47" s="383"/>
      <c r="AO47" s="383"/>
      <c r="AP47" s="373" t="s">
        <v>382</v>
      </c>
      <c r="AQ47" s="373"/>
      <c r="AR47" s="373"/>
      <c r="AS47" s="373"/>
      <c r="AT47" s="373"/>
      <c r="AU47" s="373"/>
      <c r="AV47" s="373"/>
      <c r="AW47" s="373"/>
      <c r="AX47" s="373"/>
      <c r="AY47" s="373"/>
      <c r="AZ47" s="373"/>
      <c r="BA47" s="373"/>
      <c r="BB47" s="373"/>
      <c r="BC47" s="373"/>
      <c r="BD47" s="373"/>
      <c r="BE47" s="373"/>
      <c r="BF47" s="380" t="s">
        <v>23</v>
      </c>
      <c r="BG47" s="380"/>
      <c r="BH47" s="380"/>
      <c r="BI47" s="380"/>
      <c r="BJ47" s="380"/>
      <c r="BK47" s="380"/>
      <c r="BL47" s="380"/>
      <c r="BM47" s="380"/>
      <c r="BN47" s="380"/>
      <c r="BO47" s="380"/>
      <c r="BP47" s="380"/>
      <c r="BQ47" s="380" t="s">
        <v>23</v>
      </c>
      <c r="BR47" s="380"/>
      <c r="BS47" s="380"/>
      <c r="BT47" s="380"/>
      <c r="BU47" s="380"/>
      <c r="BV47" s="380"/>
      <c r="BW47" s="380"/>
      <c r="BX47" s="380"/>
      <c r="BY47" s="380"/>
      <c r="BZ47" s="380"/>
      <c r="CA47" s="380"/>
      <c r="CB47" s="362" t="s">
        <v>23</v>
      </c>
      <c r="CC47" s="362"/>
      <c r="CD47" s="362"/>
      <c r="CE47" s="362"/>
      <c r="CF47" s="362"/>
      <c r="CG47" s="362"/>
      <c r="CH47" s="362"/>
      <c r="CI47" s="362"/>
      <c r="CJ47" s="362"/>
      <c r="CK47" s="362"/>
      <c r="CL47" s="362"/>
      <c r="CM47" s="362" t="s">
        <v>23</v>
      </c>
      <c r="CN47" s="362"/>
      <c r="CO47" s="362"/>
      <c r="CP47" s="362"/>
      <c r="CQ47" s="362"/>
      <c r="CR47" s="362"/>
      <c r="CS47" s="362"/>
      <c r="CT47" s="362"/>
      <c r="CU47" s="362"/>
      <c r="CV47" s="362"/>
      <c r="CW47" s="362"/>
      <c r="CX47" s="362" t="s">
        <v>23</v>
      </c>
      <c r="CY47" s="362"/>
      <c r="CZ47" s="362"/>
      <c r="DA47" s="362"/>
      <c r="DB47" s="362"/>
      <c r="DC47" s="362"/>
      <c r="DD47" s="362"/>
      <c r="DE47" s="362"/>
      <c r="DF47" s="362"/>
      <c r="DG47" s="362"/>
      <c r="DH47" s="362"/>
      <c r="DI47" s="362" t="s">
        <v>23</v>
      </c>
      <c r="DJ47" s="362"/>
      <c r="DK47" s="362"/>
      <c r="DL47" s="362"/>
      <c r="DM47" s="362"/>
      <c r="DN47" s="362"/>
      <c r="DO47" s="362"/>
      <c r="DP47" s="362"/>
      <c r="DQ47" s="362"/>
      <c r="DR47" s="362"/>
      <c r="DS47" s="362"/>
      <c r="DT47" s="362" t="s">
        <v>23</v>
      </c>
      <c r="DU47" s="362"/>
      <c r="DV47" s="362"/>
      <c r="DW47" s="362"/>
      <c r="DX47" s="362"/>
      <c r="DY47" s="362"/>
      <c r="DZ47" s="362"/>
      <c r="EA47" s="362"/>
      <c r="EB47" s="362"/>
      <c r="EC47" s="362"/>
      <c r="ED47" s="362"/>
      <c r="EE47" s="362" t="s">
        <v>23</v>
      </c>
      <c r="EF47" s="362"/>
      <c r="EG47" s="362"/>
      <c r="EH47" s="362"/>
      <c r="EI47" s="362"/>
      <c r="EJ47" s="362"/>
      <c r="EK47" s="362"/>
      <c r="EL47" s="362"/>
      <c r="EM47" s="362"/>
      <c r="EN47" s="362"/>
      <c r="EO47" s="362"/>
      <c r="EP47" s="362" t="s">
        <v>23</v>
      </c>
      <c r="EQ47" s="362"/>
      <c r="ER47" s="362"/>
      <c r="ES47" s="362"/>
      <c r="ET47" s="362"/>
      <c r="EU47" s="362"/>
      <c r="EV47" s="362"/>
      <c r="EW47" s="362"/>
      <c r="EX47" s="362"/>
      <c r="EY47" s="362"/>
      <c r="EZ47" s="362"/>
      <c r="FA47" s="362" t="s">
        <v>23</v>
      </c>
      <c r="FB47" s="362"/>
      <c r="FC47" s="362"/>
      <c r="FD47" s="362"/>
      <c r="FE47" s="362"/>
      <c r="FF47" s="362"/>
      <c r="FG47" s="362"/>
      <c r="FH47" s="362"/>
      <c r="FI47" s="362"/>
      <c r="FJ47" s="362"/>
      <c r="FK47" s="362"/>
      <c r="FL47" s="380" t="s">
        <v>23</v>
      </c>
      <c r="FM47" s="380"/>
      <c r="FN47" s="380"/>
      <c r="FO47" s="380"/>
      <c r="FP47" s="380"/>
      <c r="FQ47" s="380"/>
      <c r="FR47" s="380"/>
      <c r="FS47" s="380"/>
      <c r="FT47" s="380"/>
      <c r="FU47" s="380"/>
      <c r="FV47" s="380"/>
      <c r="FW47" s="380" t="s">
        <v>23</v>
      </c>
      <c r="FX47" s="380"/>
      <c r="FY47" s="380"/>
      <c r="FZ47" s="380"/>
      <c r="GA47" s="380"/>
      <c r="GB47" s="380"/>
      <c r="GC47" s="380"/>
      <c r="GD47" s="380"/>
      <c r="GE47" s="380"/>
      <c r="GF47" s="380"/>
      <c r="GG47" s="380"/>
      <c r="GH47" s="380" t="s">
        <v>23</v>
      </c>
      <c r="GI47" s="380"/>
      <c r="GJ47" s="380"/>
      <c r="GK47" s="380"/>
      <c r="GL47" s="380"/>
      <c r="GM47" s="380"/>
      <c r="GN47" s="380"/>
      <c r="GO47" s="380"/>
      <c r="GP47" s="380"/>
      <c r="GQ47" s="380"/>
      <c r="GR47" s="380"/>
      <c r="GS47" s="380" t="s">
        <v>23</v>
      </c>
      <c r="GT47" s="380"/>
      <c r="GU47" s="380"/>
      <c r="GV47" s="380"/>
      <c r="GW47" s="380"/>
      <c r="GX47" s="380"/>
      <c r="GY47" s="380"/>
      <c r="GZ47" s="380"/>
      <c r="HA47" s="380"/>
      <c r="HB47" s="380"/>
      <c r="HC47" s="380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</row>
    <row r="48" spans="1:227" x14ac:dyDescent="0.25">
      <c r="A48" s="373"/>
      <c r="B48" s="373"/>
      <c r="C48" s="373"/>
      <c r="D48" s="373"/>
      <c r="E48" s="373"/>
      <c r="F48" s="373"/>
      <c r="G48" s="373"/>
      <c r="H48" s="373"/>
      <c r="I48" s="383" t="s">
        <v>400</v>
      </c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73"/>
      <c r="AQ48" s="373"/>
      <c r="AR48" s="373"/>
      <c r="AS48" s="373"/>
      <c r="AT48" s="373"/>
      <c r="AU48" s="373"/>
      <c r="AV48" s="373"/>
      <c r="AW48" s="373"/>
      <c r="AX48" s="373"/>
      <c r="AY48" s="373"/>
      <c r="AZ48" s="373"/>
      <c r="BA48" s="373"/>
      <c r="BB48" s="373"/>
      <c r="BC48" s="373"/>
      <c r="BD48" s="373"/>
      <c r="BE48" s="373"/>
      <c r="BF48" s="380"/>
      <c r="BG48" s="380"/>
      <c r="BH48" s="380"/>
      <c r="BI48" s="380"/>
      <c r="BJ48" s="380"/>
      <c r="BK48" s="380"/>
      <c r="BL48" s="380"/>
      <c r="BM48" s="380"/>
      <c r="BN48" s="380"/>
      <c r="BO48" s="380"/>
      <c r="BP48" s="380"/>
      <c r="BQ48" s="380"/>
      <c r="BR48" s="380"/>
      <c r="BS48" s="380"/>
      <c r="BT48" s="380"/>
      <c r="BU48" s="380"/>
      <c r="BV48" s="380"/>
      <c r="BW48" s="380"/>
      <c r="BX48" s="380"/>
      <c r="BY48" s="380"/>
      <c r="BZ48" s="380"/>
      <c r="CA48" s="380"/>
      <c r="CB48" s="362"/>
      <c r="CC48" s="362"/>
      <c r="CD48" s="362"/>
      <c r="CE48" s="362"/>
      <c r="CF48" s="362"/>
      <c r="CG48" s="362"/>
      <c r="CH48" s="362"/>
      <c r="CI48" s="362"/>
      <c r="CJ48" s="362"/>
      <c r="CK48" s="362"/>
      <c r="CL48" s="362"/>
      <c r="CM48" s="362"/>
      <c r="CN48" s="362"/>
      <c r="CO48" s="362"/>
      <c r="CP48" s="362"/>
      <c r="CQ48" s="362"/>
      <c r="CR48" s="362"/>
      <c r="CS48" s="362"/>
      <c r="CT48" s="362"/>
      <c r="CU48" s="362"/>
      <c r="CV48" s="362"/>
      <c r="CW48" s="362"/>
      <c r="CX48" s="362"/>
      <c r="CY48" s="362"/>
      <c r="CZ48" s="362"/>
      <c r="DA48" s="362"/>
      <c r="DB48" s="362"/>
      <c r="DC48" s="362"/>
      <c r="DD48" s="362"/>
      <c r="DE48" s="362"/>
      <c r="DF48" s="362"/>
      <c r="DG48" s="362"/>
      <c r="DH48" s="362"/>
      <c r="DI48" s="362"/>
      <c r="DJ48" s="362"/>
      <c r="DK48" s="362"/>
      <c r="DL48" s="362"/>
      <c r="DM48" s="362"/>
      <c r="DN48" s="362"/>
      <c r="DO48" s="362"/>
      <c r="DP48" s="362"/>
      <c r="DQ48" s="362"/>
      <c r="DR48" s="362"/>
      <c r="DS48" s="362"/>
      <c r="DT48" s="362"/>
      <c r="DU48" s="362"/>
      <c r="DV48" s="362"/>
      <c r="DW48" s="362"/>
      <c r="DX48" s="362"/>
      <c r="DY48" s="362"/>
      <c r="DZ48" s="362"/>
      <c r="EA48" s="362"/>
      <c r="EB48" s="362"/>
      <c r="EC48" s="362"/>
      <c r="ED48" s="362"/>
      <c r="EE48" s="362"/>
      <c r="EF48" s="362"/>
      <c r="EG48" s="362"/>
      <c r="EH48" s="362"/>
      <c r="EI48" s="362"/>
      <c r="EJ48" s="362"/>
      <c r="EK48" s="362"/>
      <c r="EL48" s="362"/>
      <c r="EM48" s="362"/>
      <c r="EN48" s="362"/>
      <c r="EO48" s="362"/>
      <c r="EP48" s="362"/>
      <c r="EQ48" s="362"/>
      <c r="ER48" s="362"/>
      <c r="ES48" s="362"/>
      <c r="ET48" s="362"/>
      <c r="EU48" s="362"/>
      <c r="EV48" s="362"/>
      <c r="EW48" s="362"/>
      <c r="EX48" s="362"/>
      <c r="EY48" s="362"/>
      <c r="EZ48" s="362"/>
      <c r="FA48" s="362"/>
      <c r="FB48" s="362"/>
      <c r="FC48" s="362"/>
      <c r="FD48" s="362"/>
      <c r="FE48" s="362"/>
      <c r="FF48" s="362"/>
      <c r="FG48" s="362"/>
      <c r="FH48" s="362"/>
      <c r="FI48" s="362"/>
      <c r="FJ48" s="362"/>
      <c r="FK48" s="362"/>
      <c r="FL48" s="380"/>
      <c r="FM48" s="380"/>
      <c r="FN48" s="380"/>
      <c r="FO48" s="380"/>
      <c r="FP48" s="380"/>
      <c r="FQ48" s="380"/>
      <c r="FR48" s="380"/>
      <c r="FS48" s="380"/>
      <c r="FT48" s="380"/>
      <c r="FU48" s="380"/>
      <c r="FV48" s="380"/>
      <c r="FW48" s="380"/>
      <c r="FX48" s="380"/>
      <c r="FY48" s="380"/>
      <c r="FZ48" s="380"/>
      <c r="GA48" s="380"/>
      <c r="GB48" s="380"/>
      <c r="GC48" s="380"/>
      <c r="GD48" s="380"/>
      <c r="GE48" s="380"/>
      <c r="GF48" s="380"/>
      <c r="GG48" s="380"/>
      <c r="GH48" s="380"/>
      <c r="GI48" s="380"/>
      <c r="GJ48" s="380"/>
      <c r="GK48" s="380"/>
      <c r="GL48" s="380"/>
      <c r="GM48" s="380"/>
      <c r="GN48" s="380"/>
      <c r="GO48" s="380"/>
      <c r="GP48" s="380"/>
      <c r="GQ48" s="380"/>
      <c r="GR48" s="380"/>
      <c r="GS48" s="380"/>
      <c r="GT48" s="380"/>
      <c r="GU48" s="380"/>
      <c r="GV48" s="380"/>
      <c r="GW48" s="380"/>
      <c r="GX48" s="380"/>
      <c r="GY48" s="380"/>
      <c r="GZ48" s="380"/>
      <c r="HA48" s="380"/>
      <c r="HB48" s="380"/>
      <c r="HC48" s="380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</row>
    <row r="49" spans="1:211" x14ac:dyDescent="0.25">
      <c r="A49" s="373"/>
      <c r="B49" s="373"/>
      <c r="C49" s="373"/>
      <c r="D49" s="373"/>
      <c r="E49" s="373"/>
      <c r="F49" s="373"/>
      <c r="G49" s="373"/>
      <c r="H49" s="373"/>
      <c r="I49" s="383" t="s">
        <v>393</v>
      </c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  <c r="AD49" s="383"/>
      <c r="AE49" s="383"/>
      <c r="AF49" s="383"/>
      <c r="AG49" s="383"/>
      <c r="AH49" s="383"/>
      <c r="AI49" s="383"/>
      <c r="AJ49" s="383"/>
      <c r="AK49" s="383"/>
      <c r="AL49" s="383"/>
      <c r="AM49" s="383"/>
      <c r="AN49" s="383"/>
      <c r="AO49" s="383"/>
      <c r="AP49" s="373"/>
      <c r="AQ49" s="373"/>
      <c r="AR49" s="373"/>
      <c r="AS49" s="373"/>
      <c r="AT49" s="373"/>
      <c r="AU49" s="373"/>
      <c r="AV49" s="373"/>
      <c r="AW49" s="373"/>
      <c r="AX49" s="373"/>
      <c r="AY49" s="373"/>
      <c r="AZ49" s="373"/>
      <c r="BA49" s="373"/>
      <c r="BB49" s="373"/>
      <c r="BC49" s="373"/>
      <c r="BD49" s="373"/>
      <c r="BE49" s="373"/>
      <c r="BF49" s="380"/>
      <c r="BG49" s="380"/>
      <c r="BH49" s="380"/>
      <c r="BI49" s="380"/>
      <c r="BJ49" s="380"/>
      <c r="BK49" s="380"/>
      <c r="BL49" s="380"/>
      <c r="BM49" s="380"/>
      <c r="BN49" s="380"/>
      <c r="BO49" s="380"/>
      <c r="BP49" s="380"/>
      <c r="BQ49" s="380"/>
      <c r="BR49" s="380"/>
      <c r="BS49" s="380"/>
      <c r="BT49" s="380"/>
      <c r="BU49" s="380"/>
      <c r="BV49" s="380"/>
      <c r="BW49" s="380"/>
      <c r="BX49" s="380"/>
      <c r="BY49" s="380"/>
      <c r="BZ49" s="380"/>
      <c r="CA49" s="380"/>
      <c r="CB49" s="362"/>
      <c r="CC49" s="362"/>
      <c r="CD49" s="362"/>
      <c r="CE49" s="362"/>
      <c r="CF49" s="362"/>
      <c r="CG49" s="362"/>
      <c r="CH49" s="362"/>
      <c r="CI49" s="362"/>
      <c r="CJ49" s="362"/>
      <c r="CK49" s="362"/>
      <c r="CL49" s="362"/>
      <c r="CM49" s="362"/>
      <c r="CN49" s="362"/>
      <c r="CO49" s="362"/>
      <c r="CP49" s="362"/>
      <c r="CQ49" s="362"/>
      <c r="CR49" s="362"/>
      <c r="CS49" s="362"/>
      <c r="CT49" s="362"/>
      <c r="CU49" s="362"/>
      <c r="CV49" s="362"/>
      <c r="CW49" s="362"/>
      <c r="CX49" s="362"/>
      <c r="CY49" s="362"/>
      <c r="CZ49" s="362"/>
      <c r="DA49" s="362"/>
      <c r="DB49" s="362"/>
      <c r="DC49" s="362"/>
      <c r="DD49" s="362"/>
      <c r="DE49" s="362"/>
      <c r="DF49" s="362"/>
      <c r="DG49" s="362"/>
      <c r="DH49" s="362"/>
      <c r="DI49" s="362"/>
      <c r="DJ49" s="362"/>
      <c r="DK49" s="362"/>
      <c r="DL49" s="362"/>
      <c r="DM49" s="362"/>
      <c r="DN49" s="362"/>
      <c r="DO49" s="362"/>
      <c r="DP49" s="362"/>
      <c r="DQ49" s="362"/>
      <c r="DR49" s="362"/>
      <c r="DS49" s="362"/>
      <c r="DT49" s="362"/>
      <c r="DU49" s="362"/>
      <c r="DV49" s="362"/>
      <c r="DW49" s="362"/>
      <c r="DX49" s="362"/>
      <c r="DY49" s="362"/>
      <c r="DZ49" s="362"/>
      <c r="EA49" s="362"/>
      <c r="EB49" s="362"/>
      <c r="EC49" s="362"/>
      <c r="ED49" s="362"/>
      <c r="EE49" s="362"/>
      <c r="EF49" s="362"/>
      <c r="EG49" s="362"/>
      <c r="EH49" s="362"/>
      <c r="EI49" s="362"/>
      <c r="EJ49" s="362"/>
      <c r="EK49" s="362"/>
      <c r="EL49" s="362"/>
      <c r="EM49" s="362"/>
      <c r="EN49" s="362"/>
      <c r="EO49" s="362"/>
      <c r="EP49" s="362"/>
      <c r="EQ49" s="362"/>
      <c r="ER49" s="362"/>
      <c r="ES49" s="362"/>
      <c r="ET49" s="362"/>
      <c r="EU49" s="362"/>
      <c r="EV49" s="362"/>
      <c r="EW49" s="362"/>
      <c r="EX49" s="362"/>
      <c r="EY49" s="362"/>
      <c r="EZ49" s="362"/>
      <c r="FA49" s="362"/>
      <c r="FB49" s="362"/>
      <c r="FC49" s="362"/>
      <c r="FD49" s="362"/>
      <c r="FE49" s="362"/>
      <c r="FF49" s="362"/>
      <c r="FG49" s="362"/>
      <c r="FH49" s="362"/>
      <c r="FI49" s="362"/>
      <c r="FJ49" s="362"/>
      <c r="FK49" s="362"/>
      <c r="FL49" s="380"/>
      <c r="FM49" s="380"/>
      <c r="FN49" s="380"/>
      <c r="FO49" s="380"/>
      <c r="FP49" s="380"/>
      <c r="FQ49" s="380"/>
      <c r="FR49" s="380"/>
      <c r="FS49" s="380"/>
      <c r="FT49" s="380"/>
      <c r="FU49" s="380"/>
      <c r="FV49" s="380"/>
      <c r="FW49" s="380"/>
      <c r="FX49" s="380"/>
      <c r="FY49" s="380"/>
      <c r="FZ49" s="380"/>
      <c r="GA49" s="380"/>
      <c r="GB49" s="380"/>
      <c r="GC49" s="380"/>
      <c r="GD49" s="380"/>
      <c r="GE49" s="380"/>
      <c r="GF49" s="380"/>
      <c r="GG49" s="380"/>
      <c r="GH49" s="380"/>
      <c r="GI49" s="380"/>
      <c r="GJ49" s="380"/>
      <c r="GK49" s="380"/>
      <c r="GL49" s="380"/>
      <c r="GM49" s="380"/>
      <c r="GN49" s="380"/>
      <c r="GO49" s="380"/>
      <c r="GP49" s="380"/>
      <c r="GQ49" s="380"/>
      <c r="GR49" s="380"/>
      <c r="GS49" s="380"/>
      <c r="GT49" s="380"/>
      <c r="GU49" s="380"/>
      <c r="GV49" s="380"/>
      <c r="GW49" s="380"/>
      <c r="GX49" s="380"/>
      <c r="GY49" s="380"/>
      <c r="GZ49" s="380"/>
      <c r="HA49" s="380"/>
      <c r="HB49" s="380"/>
      <c r="HC49" s="380"/>
    </row>
    <row r="50" spans="1:211" x14ac:dyDescent="0.25">
      <c r="A50" s="373" t="s">
        <v>46</v>
      </c>
      <c r="B50" s="373"/>
      <c r="C50" s="373"/>
      <c r="D50" s="373"/>
      <c r="E50" s="373"/>
      <c r="F50" s="373"/>
      <c r="G50" s="373"/>
      <c r="H50" s="373"/>
      <c r="I50" s="383" t="s">
        <v>401</v>
      </c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3"/>
      <c r="AI50" s="383"/>
      <c r="AJ50" s="383"/>
      <c r="AK50" s="383"/>
      <c r="AL50" s="383"/>
      <c r="AM50" s="383"/>
      <c r="AN50" s="383"/>
      <c r="AO50" s="383"/>
      <c r="AP50" s="373"/>
      <c r="AQ50" s="373"/>
      <c r="AR50" s="373"/>
      <c r="AS50" s="373"/>
      <c r="AT50" s="373"/>
      <c r="AU50" s="373"/>
      <c r="AV50" s="373"/>
      <c r="AW50" s="373"/>
      <c r="AX50" s="373"/>
      <c r="AY50" s="373"/>
      <c r="AZ50" s="373"/>
      <c r="BA50" s="373"/>
      <c r="BB50" s="373"/>
      <c r="BC50" s="373"/>
      <c r="BD50" s="373"/>
      <c r="BE50" s="373"/>
      <c r="BF50" s="380" t="s">
        <v>23</v>
      </c>
      <c r="BG50" s="380"/>
      <c r="BH50" s="380"/>
      <c r="BI50" s="380"/>
      <c r="BJ50" s="380"/>
      <c r="BK50" s="380"/>
      <c r="BL50" s="380"/>
      <c r="BM50" s="380"/>
      <c r="BN50" s="380"/>
      <c r="BO50" s="380"/>
      <c r="BP50" s="380"/>
      <c r="BQ50" s="380" t="s">
        <v>23</v>
      </c>
      <c r="BR50" s="380"/>
      <c r="BS50" s="380"/>
      <c r="BT50" s="380"/>
      <c r="BU50" s="380"/>
      <c r="BV50" s="380"/>
      <c r="BW50" s="380"/>
      <c r="BX50" s="380"/>
      <c r="BY50" s="380"/>
      <c r="BZ50" s="380"/>
      <c r="CA50" s="380"/>
      <c r="CB50" s="362" t="s">
        <v>23</v>
      </c>
      <c r="CC50" s="362"/>
      <c r="CD50" s="362"/>
      <c r="CE50" s="362"/>
      <c r="CF50" s="362"/>
      <c r="CG50" s="362"/>
      <c r="CH50" s="362"/>
      <c r="CI50" s="362"/>
      <c r="CJ50" s="362"/>
      <c r="CK50" s="362"/>
      <c r="CL50" s="362"/>
      <c r="CM50" s="362" t="s">
        <v>23</v>
      </c>
      <c r="CN50" s="362"/>
      <c r="CO50" s="362"/>
      <c r="CP50" s="362"/>
      <c r="CQ50" s="362"/>
      <c r="CR50" s="362"/>
      <c r="CS50" s="362"/>
      <c r="CT50" s="362"/>
      <c r="CU50" s="362"/>
      <c r="CV50" s="362"/>
      <c r="CW50" s="362"/>
      <c r="CX50" s="362" t="s">
        <v>23</v>
      </c>
      <c r="CY50" s="362"/>
      <c r="CZ50" s="362"/>
      <c r="DA50" s="362"/>
      <c r="DB50" s="362"/>
      <c r="DC50" s="362"/>
      <c r="DD50" s="362"/>
      <c r="DE50" s="362"/>
      <c r="DF50" s="362"/>
      <c r="DG50" s="362"/>
      <c r="DH50" s="362"/>
      <c r="DI50" s="362" t="s">
        <v>23</v>
      </c>
      <c r="DJ50" s="362"/>
      <c r="DK50" s="362"/>
      <c r="DL50" s="362"/>
      <c r="DM50" s="362"/>
      <c r="DN50" s="362"/>
      <c r="DO50" s="362"/>
      <c r="DP50" s="362"/>
      <c r="DQ50" s="362"/>
      <c r="DR50" s="362"/>
      <c r="DS50" s="362"/>
      <c r="DT50" s="362" t="s">
        <v>23</v>
      </c>
      <c r="DU50" s="362"/>
      <c r="DV50" s="362"/>
      <c r="DW50" s="362"/>
      <c r="DX50" s="362"/>
      <c r="DY50" s="362"/>
      <c r="DZ50" s="362"/>
      <c r="EA50" s="362"/>
      <c r="EB50" s="362"/>
      <c r="EC50" s="362"/>
      <c r="ED50" s="362"/>
      <c r="EE50" s="362" t="s">
        <v>23</v>
      </c>
      <c r="EF50" s="362"/>
      <c r="EG50" s="362"/>
      <c r="EH50" s="362"/>
      <c r="EI50" s="362"/>
      <c r="EJ50" s="362"/>
      <c r="EK50" s="362"/>
      <c r="EL50" s="362"/>
      <c r="EM50" s="362"/>
      <c r="EN50" s="362"/>
      <c r="EO50" s="362"/>
      <c r="EP50" s="362" t="s">
        <v>23</v>
      </c>
      <c r="EQ50" s="362"/>
      <c r="ER50" s="362"/>
      <c r="ES50" s="362"/>
      <c r="ET50" s="362"/>
      <c r="EU50" s="362"/>
      <c r="EV50" s="362"/>
      <c r="EW50" s="362"/>
      <c r="EX50" s="362"/>
      <c r="EY50" s="362"/>
      <c r="EZ50" s="362"/>
      <c r="FA50" s="362" t="s">
        <v>23</v>
      </c>
      <c r="FB50" s="362"/>
      <c r="FC50" s="362"/>
      <c r="FD50" s="362"/>
      <c r="FE50" s="362"/>
      <c r="FF50" s="362"/>
      <c r="FG50" s="362"/>
      <c r="FH50" s="362"/>
      <c r="FI50" s="362"/>
      <c r="FJ50" s="362"/>
      <c r="FK50" s="362"/>
      <c r="FL50" s="380" t="s">
        <v>23</v>
      </c>
      <c r="FM50" s="380"/>
      <c r="FN50" s="380"/>
      <c r="FO50" s="380"/>
      <c r="FP50" s="380"/>
      <c r="FQ50" s="380"/>
      <c r="FR50" s="380"/>
      <c r="FS50" s="380"/>
      <c r="FT50" s="380"/>
      <c r="FU50" s="380"/>
      <c r="FV50" s="380"/>
      <c r="FW50" s="380" t="s">
        <v>23</v>
      </c>
      <c r="FX50" s="380"/>
      <c r="FY50" s="380"/>
      <c r="FZ50" s="380"/>
      <c r="GA50" s="380"/>
      <c r="GB50" s="380"/>
      <c r="GC50" s="380"/>
      <c r="GD50" s="380"/>
      <c r="GE50" s="380"/>
      <c r="GF50" s="380"/>
      <c r="GG50" s="380"/>
      <c r="GH50" s="380" t="s">
        <v>23</v>
      </c>
      <c r="GI50" s="380"/>
      <c r="GJ50" s="380"/>
      <c r="GK50" s="380"/>
      <c r="GL50" s="380"/>
      <c r="GM50" s="380"/>
      <c r="GN50" s="380"/>
      <c r="GO50" s="380"/>
      <c r="GP50" s="380"/>
      <c r="GQ50" s="380"/>
      <c r="GR50" s="380"/>
      <c r="GS50" s="380" t="s">
        <v>23</v>
      </c>
      <c r="GT50" s="380"/>
      <c r="GU50" s="380"/>
      <c r="GV50" s="380"/>
      <c r="GW50" s="380"/>
      <c r="GX50" s="380"/>
      <c r="GY50" s="380"/>
      <c r="GZ50" s="380"/>
      <c r="HA50" s="380"/>
      <c r="HB50" s="380"/>
      <c r="HC50" s="380"/>
    </row>
    <row r="51" spans="1:211" x14ac:dyDescent="0.25">
      <c r="A51" s="373" t="s">
        <v>48</v>
      </c>
      <c r="B51" s="373"/>
      <c r="C51" s="373"/>
      <c r="D51" s="373"/>
      <c r="E51" s="373"/>
      <c r="F51" s="373"/>
      <c r="G51" s="373"/>
      <c r="H51" s="373"/>
      <c r="I51" s="383" t="s">
        <v>402</v>
      </c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  <c r="AK51" s="383"/>
      <c r="AL51" s="383"/>
      <c r="AM51" s="383"/>
      <c r="AN51" s="383"/>
      <c r="AO51" s="383"/>
      <c r="AP51" s="373" t="s">
        <v>382</v>
      </c>
      <c r="AQ51" s="373"/>
      <c r="AR51" s="373"/>
      <c r="AS51" s="373"/>
      <c r="AT51" s="373"/>
      <c r="AU51" s="373"/>
      <c r="AV51" s="373"/>
      <c r="AW51" s="373"/>
      <c r="AX51" s="373"/>
      <c r="AY51" s="373"/>
      <c r="AZ51" s="373"/>
      <c r="BA51" s="373"/>
      <c r="BB51" s="373"/>
      <c r="BC51" s="373"/>
      <c r="BD51" s="373"/>
      <c r="BE51" s="373"/>
      <c r="BF51" s="380" t="s">
        <v>23</v>
      </c>
      <c r="BG51" s="380"/>
      <c r="BH51" s="380"/>
      <c r="BI51" s="380"/>
      <c r="BJ51" s="380"/>
      <c r="BK51" s="380"/>
      <c r="BL51" s="380"/>
      <c r="BM51" s="380"/>
      <c r="BN51" s="380"/>
      <c r="BO51" s="380"/>
      <c r="BP51" s="380"/>
      <c r="BQ51" s="380" t="s">
        <v>23</v>
      </c>
      <c r="BR51" s="380"/>
      <c r="BS51" s="380"/>
      <c r="BT51" s="380"/>
      <c r="BU51" s="380"/>
      <c r="BV51" s="380"/>
      <c r="BW51" s="380"/>
      <c r="BX51" s="380"/>
      <c r="BY51" s="380"/>
      <c r="BZ51" s="380"/>
      <c r="CA51" s="380"/>
      <c r="CB51" s="362" t="s">
        <v>23</v>
      </c>
      <c r="CC51" s="362"/>
      <c r="CD51" s="362"/>
      <c r="CE51" s="362"/>
      <c r="CF51" s="362"/>
      <c r="CG51" s="362"/>
      <c r="CH51" s="362"/>
      <c r="CI51" s="362"/>
      <c r="CJ51" s="362"/>
      <c r="CK51" s="362"/>
      <c r="CL51" s="362"/>
      <c r="CM51" s="362" t="s">
        <v>23</v>
      </c>
      <c r="CN51" s="362"/>
      <c r="CO51" s="362"/>
      <c r="CP51" s="362"/>
      <c r="CQ51" s="362"/>
      <c r="CR51" s="362"/>
      <c r="CS51" s="362"/>
      <c r="CT51" s="362"/>
      <c r="CU51" s="362"/>
      <c r="CV51" s="362"/>
      <c r="CW51" s="362"/>
      <c r="CX51" s="362" t="s">
        <v>23</v>
      </c>
      <c r="CY51" s="362"/>
      <c r="CZ51" s="362"/>
      <c r="DA51" s="362"/>
      <c r="DB51" s="362"/>
      <c r="DC51" s="362"/>
      <c r="DD51" s="362"/>
      <c r="DE51" s="362"/>
      <c r="DF51" s="362"/>
      <c r="DG51" s="362"/>
      <c r="DH51" s="362"/>
      <c r="DI51" s="362" t="s">
        <v>23</v>
      </c>
      <c r="DJ51" s="362"/>
      <c r="DK51" s="362"/>
      <c r="DL51" s="362"/>
      <c r="DM51" s="362"/>
      <c r="DN51" s="362"/>
      <c r="DO51" s="362"/>
      <c r="DP51" s="362"/>
      <c r="DQ51" s="362"/>
      <c r="DR51" s="362"/>
      <c r="DS51" s="362"/>
      <c r="DT51" s="362" t="s">
        <v>23</v>
      </c>
      <c r="DU51" s="362"/>
      <c r="DV51" s="362"/>
      <c r="DW51" s="362"/>
      <c r="DX51" s="362"/>
      <c r="DY51" s="362"/>
      <c r="DZ51" s="362"/>
      <c r="EA51" s="362"/>
      <c r="EB51" s="362"/>
      <c r="EC51" s="362"/>
      <c r="ED51" s="362"/>
      <c r="EE51" s="362" t="s">
        <v>23</v>
      </c>
      <c r="EF51" s="362"/>
      <c r="EG51" s="362"/>
      <c r="EH51" s="362"/>
      <c r="EI51" s="362"/>
      <c r="EJ51" s="362"/>
      <c r="EK51" s="362"/>
      <c r="EL51" s="362"/>
      <c r="EM51" s="362"/>
      <c r="EN51" s="362"/>
      <c r="EO51" s="362"/>
      <c r="EP51" s="362" t="s">
        <v>23</v>
      </c>
      <c r="EQ51" s="362"/>
      <c r="ER51" s="362"/>
      <c r="ES51" s="362"/>
      <c r="ET51" s="362"/>
      <c r="EU51" s="362"/>
      <c r="EV51" s="362"/>
      <c r="EW51" s="362"/>
      <c r="EX51" s="362"/>
      <c r="EY51" s="362"/>
      <c r="EZ51" s="362"/>
      <c r="FA51" s="362" t="s">
        <v>23</v>
      </c>
      <c r="FB51" s="362"/>
      <c r="FC51" s="362"/>
      <c r="FD51" s="362"/>
      <c r="FE51" s="362"/>
      <c r="FF51" s="362"/>
      <c r="FG51" s="362"/>
      <c r="FH51" s="362"/>
      <c r="FI51" s="362"/>
      <c r="FJ51" s="362"/>
      <c r="FK51" s="362"/>
      <c r="FL51" s="380" t="s">
        <v>23</v>
      </c>
      <c r="FM51" s="380"/>
      <c r="FN51" s="380"/>
      <c r="FO51" s="380"/>
      <c r="FP51" s="380"/>
      <c r="FQ51" s="380"/>
      <c r="FR51" s="380"/>
      <c r="FS51" s="380"/>
      <c r="FT51" s="380"/>
      <c r="FU51" s="380"/>
      <c r="FV51" s="380"/>
      <c r="FW51" s="380" t="s">
        <v>23</v>
      </c>
      <c r="FX51" s="380"/>
      <c r="FY51" s="380"/>
      <c r="FZ51" s="380"/>
      <c r="GA51" s="380"/>
      <c r="GB51" s="380"/>
      <c r="GC51" s="380"/>
      <c r="GD51" s="380"/>
      <c r="GE51" s="380"/>
      <c r="GF51" s="380"/>
      <c r="GG51" s="380"/>
      <c r="GH51" s="380" t="s">
        <v>23</v>
      </c>
      <c r="GI51" s="380"/>
      <c r="GJ51" s="380"/>
      <c r="GK51" s="380"/>
      <c r="GL51" s="380"/>
      <c r="GM51" s="380"/>
      <c r="GN51" s="380"/>
      <c r="GO51" s="380"/>
      <c r="GP51" s="380"/>
      <c r="GQ51" s="380"/>
      <c r="GR51" s="380"/>
      <c r="GS51" s="380" t="s">
        <v>23</v>
      </c>
      <c r="GT51" s="380"/>
      <c r="GU51" s="380"/>
      <c r="GV51" s="380"/>
      <c r="GW51" s="380"/>
      <c r="GX51" s="380"/>
      <c r="GY51" s="380"/>
      <c r="GZ51" s="380"/>
      <c r="HA51" s="380"/>
      <c r="HB51" s="380"/>
      <c r="HC51" s="380"/>
    </row>
    <row r="52" spans="1:211" x14ac:dyDescent="0.25">
      <c r="A52" s="373"/>
      <c r="B52" s="373"/>
      <c r="C52" s="373"/>
      <c r="D52" s="373"/>
      <c r="E52" s="373"/>
      <c r="F52" s="373"/>
      <c r="G52" s="373"/>
      <c r="H52" s="373"/>
      <c r="I52" s="383" t="s">
        <v>403</v>
      </c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  <c r="AK52" s="383"/>
      <c r="AL52" s="383"/>
      <c r="AM52" s="383"/>
      <c r="AN52" s="383"/>
      <c r="AO52" s="383"/>
      <c r="AP52" s="373"/>
      <c r="AQ52" s="373"/>
      <c r="AR52" s="373"/>
      <c r="AS52" s="373"/>
      <c r="AT52" s="373"/>
      <c r="AU52" s="373"/>
      <c r="AV52" s="373"/>
      <c r="AW52" s="373"/>
      <c r="AX52" s="373"/>
      <c r="AY52" s="373"/>
      <c r="AZ52" s="373"/>
      <c r="BA52" s="373"/>
      <c r="BB52" s="373"/>
      <c r="BC52" s="373"/>
      <c r="BD52" s="373"/>
      <c r="BE52" s="373"/>
      <c r="BF52" s="380"/>
      <c r="BG52" s="380"/>
      <c r="BH52" s="380"/>
      <c r="BI52" s="380"/>
      <c r="BJ52" s="380"/>
      <c r="BK52" s="380"/>
      <c r="BL52" s="380"/>
      <c r="BM52" s="380"/>
      <c r="BN52" s="380"/>
      <c r="BO52" s="380"/>
      <c r="BP52" s="380"/>
      <c r="BQ52" s="380"/>
      <c r="BR52" s="380"/>
      <c r="BS52" s="380"/>
      <c r="BT52" s="380"/>
      <c r="BU52" s="380"/>
      <c r="BV52" s="380"/>
      <c r="BW52" s="380"/>
      <c r="BX52" s="380"/>
      <c r="BY52" s="380"/>
      <c r="BZ52" s="380"/>
      <c r="CA52" s="380"/>
      <c r="CB52" s="362"/>
      <c r="CC52" s="362"/>
      <c r="CD52" s="362"/>
      <c r="CE52" s="362"/>
      <c r="CF52" s="362"/>
      <c r="CG52" s="362"/>
      <c r="CH52" s="362"/>
      <c r="CI52" s="362"/>
      <c r="CJ52" s="362"/>
      <c r="CK52" s="362"/>
      <c r="CL52" s="362"/>
      <c r="CM52" s="362"/>
      <c r="CN52" s="362"/>
      <c r="CO52" s="362"/>
      <c r="CP52" s="362"/>
      <c r="CQ52" s="362"/>
      <c r="CR52" s="362"/>
      <c r="CS52" s="362"/>
      <c r="CT52" s="362"/>
      <c r="CU52" s="362"/>
      <c r="CV52" s="362"/>
      <c r="CW52" s="362"/>
      <c r="CX52" s="362"/>
      <c r="CY52" s="362"/>
      <c r="CZ52" s="362"/>
      <c r="DA52" s="362"/>
      <c r="DB52" s="362"/>
      <c r="DC52" s="362"/>
      <c r="DD52" s="362"/>
      <c r="DE52" s="362"/>
      <c r="DF52" s="362"/>
      <c r="DG52" s="362"/>
      <c r="DH52" s="362"/>
      <c r="DI52" s="362"/>
      <c r="DJ52" s="362"/>
      <c r="DK52" s="362"/>
      <c r="DL52" s="362"/>
      <c r="DM52" s="362"/>
      <c r="DN52" s="362"/>
      <c r="DO52" s="362"/>
      <c r="DP52" s="362"/>
      <c r="DQ52" s="362"/>
      <c r="DR52" s="362"/>
      <c r="DS52" s="362"/>
      <c r="DT52" s="362"/>
      <c r="DU52" s="362"/>
      <c r="DV52" s="362"/>
      <c r="DW52" s="362"/>
      <c r="DX52" s="362"/>
      <c r="DY52" s="362"/>
      <c r="DZ52" s="362"/>
      <c r="EA52" s="362"/>
      <c r="EB52" s="362"/>
      <c r="EC52" s="362"/>
      <c r="ED52" s="362"/>
      <c r="EE52" s="362"/>
      <c r="EF52" s="362"/>
      <c r="EG52" s="362"/>
      <c r="EH52" s="362"/>
      <c r="EI52" s="362"/>
      <c r="EJ52" s="362"/>
      <c r="EK52" s="362"/>
      <c r="EL52" s="362"/>
      <c r="EM52" s="362"/>
      <c r="EN52" s="362"/>
      <c r="EO52" s="362"/>
      <c r="EP52" s="362"/>
      <c r="EQ52" s="362"/>
      <c r="ER52" s="362"/>
      <c r="ES52" s="362"/>
      <c r="ET52" s="362"/>
      <c r="EU52" s="362"/>
      <c r="EV52" s="362"/>
      <c r="EW52" s="362"/>
      <c r="EX52" s="362"/>
      <c r="EY52" s="362"/>
      <c r="EZ52" s="362"/>
      <c r="FA52" s="362"/>
      <c r="FB52" s="362"/>
      <c r="FC52" s="362"/>
      <c r="FD52" s="362"/>
      <c r="FE52" s="362"/>
      <c r="FF52" s="362"/>
      <c r="FG52" s="362"/>
      <c r="FH52" s="362"/>
      <c r="FI52" s="362"/>
      <c r="FJ52" s="362"/>
      <c r="FK52" s="362"/>
      <c r="FL52" s="380"/>
      <c r="FM52" s="380"/>
      <c r="FN52" s="380"/>
      <c r="FO52" s="380"/>
      <c r="FP52" s="380"/>
      <c r="FQ52" s="380"/>
      <c r="FR52" s="380"/>
      <c r="FS52" s="380"/>
      <c r="FT52" s="380"/>
      <c r="FU52" s="380"/>
      <c r="FV52" s="380"/>
      <c r="FW52" s="380"/>
      <c r="FX52" s="380"/>
      <c r="FY52" s="380"/>
      <c r="FZ52" s="380"/>
      <c r="GA52" s="380"/>
      <c r="GB52" s="380"/>
      <c r="GC52" s="380"/>
      <c r="GD52" s="380"/>
      <c r="GE52" s="380"/>
      <c r="GF52" s="380"/>
      <c r="GG52" s="380"/>
      <c r="GH52" s="380"/>
      <c r="GI52" s="380"/>
      <c r="GJ52" s="380"/>
      <c r="GK52" s="380"/>
      <c r="GL52" s="380"/>
      <c r="GM52" s="380"/>
      <c r="GN52" s="380"/>
      <c r="GO52" s="380"/>
      <c r="GP52" s="380"/>
      <c r="GQ52" s="380"/>
      <c r="GR52" s="380"/>
      <c r="GS52" s="380"/>
      <c r="GT52" s="380"/>
      <c r="GU52" s="380"/>
      <c r="GV52" s="380"/>
      <c r="GW52" s="380"/>
      <c r="GX52" s="380"/>
      <c r="GY52" s="380"/>
      <c r="GZ52" s="380"/>
      <c r="HA52" s="380"/>
      <c r="HB52" s="380"/>
      <c r="HC52" s="380"/>
    </row>
    <row r="53" spans="1:211" x14ac:dyDescent="0.25">
      <c r="A53" s="373"/>
      <c r="B53" s="373"/>
      <c r="C53" s="373"/>
      <c r="D53" s="373"/>
      <c r="E53" s="373"/>
      <c r="F53" s="373"/>
      <c r="G53" s="373"/>
      <c r="H53" s="373"/>
      <c r="I53" s="383" t="s">
        <v>404</v>
      </c>
      <c r="J53" s="383"/>
      <c r="K53" s="383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83"/>
      <c r="AH53" s="383"/>
      <c r="AI53" s="383"/>
      <c r="AJ53" s="383"/>
      <c r="AK53" s="383"/>
      <c r="AL53" s="383"/>
      <c r="AM53" s="383"/>
      <c r="AN53" s="383"/>
      <c r="AO53" s="383"/>
      <c r="AP53" s="373"/>
      <c r="AQ53" s="373"/>
      <c r="AR53" s="373"/>
      <c r="AS53" s="373"/>
      <c r="AT53" s="373"/>
      <c r="AU53" s="373"/>
      <c r="AV53" s="373"/>
      <c r="AW53" s="373"/>
      <c r="AX53" s="373"/>
      <c r="AY53" s="373"/>
      <c r="AZ53" s="373"/>
      <c r="BA53" s="373"/>
      <c r="BB53" s="373"/>
      <c r="BC53" s="373"/>
      <c r="BD53" s="373"/>
      <c r="BE53" s="373"/>
      <c r="BF53" s="380"/>
      <c r="BG53" s="380"/>
      <c r="BH53" s="380"/>
      <c r="BI53" s="380"/>
      <c r="BJ53" s="380"/>
      <c r="BK53" s="380"/>
      <c r="BL53" s="380"/>
      <c r="BM53" s="380"/>
      <c r="BN53" s="380"/>
      <c r="BO53" s="380"/>
      <c r="BP53" s="380"/>
      <c r="BQ53" s="380"/>
      <c r="BR53" s="380"/>
      <c r="BS53" s="380"/>
      <c r="BT53" s="380"/>
      <c r="BU53" s="380"/>
      <c r="BV53" s="380"/>
      <c r="BW53" s="380"/>
      <c r="BX53" s="380"/>
      <c r="BY53" s="380"/>
      <c r="BZ53" s="380"/>
      <c r="CA53" s="380"/>
      <c r="CB53" s="362"/>
      <c r="CC53" s="362"/>
      <c r="CD53" s="362"/>
      <c r="CE53" s="362"/>
      <c r="CF53" s="362"/>
      <c r="CG53" s="362"/>
      <c r="CH53" s="362"/>
      <c r="CI53" s="362"/>
      <c r="CJ53" s="362"/>
      <c r="CK53" s="362"/>
      <c r="CL53" s="362"/>
      <c r="CM53" s="362"/>
      <c r="CN53" s="362"/>
      <c r="CO53" s="362"/>
      <c r="CP53" s="362"/>
      <c r="CQ53" s="362"/>
      <c r="CR53" s="362"/>
      <c r="CS53" s="362"/>
      <c r="CT53" s="362"/>
      <c r="CU53" s="362"/>
      <c r="CV53" s="362"/>
      <c r="CW53" s="362"/>
      <c r="CX53" s="362"/>
      <c r="CY53" s="362"/>
      <c r="CZ53" s="362"/>
      <c r="DA53" s="362"/>
      <c r="DB53" s="362"/>
      <c r="DC53" s="362"/>
      <c r="DD53" s="362"/>
      <c r="DE53" s="362"/>
      <c r="DF53" s="362"/>
      <c r="DG53" s="362"/>
      <c r="DH53" s="362"/>
      <c r="DI53" s="362"/>
      <c r="DJ53" s="362"/>
      <c r="DK53" s="362"/>
      <c r="DL53" s="362"/>
      <c r="DM53" s="362"/>
      <c r="DN53" s="362"/>
      <c r="DO53" s="362"/>
      <c r="DP53" s="362"/>
      <c r="DQ53" s="362"/>
      <c r="DR53" s="362"/>
      <c r="DS53" s="362"/>
      <c r="DT53" s="362"/>
      <c r="DU53" s="362"/>
      <c r="DV53" s="362"/>
      <c r="DW53" s="362"/>
      <c r="DX53" s="362"/>
      <c r="DY53" s="362"/>
      <c r="DZ53" s="362"/>
      <c r="EA53" s="362"/>
      <c r="EB53" s="362"/>
      <c r="EC53" s="362"/>
      <c r="ED53" s="362"/>
      <c r="EE53" s="362"/>
      <c r="EF53" s="362"/>
      <c r="EG53" s="362"/>
      <c r="EH53" s="362"/>
      <c r="EI53" s="362"/>
      <c r="EJ53" s="362"/>
      <c r="EK53" s="362"/>
      <c r="EL53" s="362"/>
      <c r="EM53" s="362"/>
      <c r="EN53" s="362"/>
      <c r="EO53" s="362"/>
      <c r="EP53" s="362"/>
      <c r="EQ53" s="362"/>
      <c r="ER53" s="362"/>
      <c r="ES53" s="362"/>
      <c r="ET53" s="362"/>
      <c r="EU53" s="362"/>
      <c r="EV53" s="362"/>
      <c r="EW53" s="362"/>
      <c r="EX53" s="362"/>
      <c r="EY53" s="362"/>
      <c r="EZ53" s="362"/>
      <c r="FA53" s="362"/>
      <c r="FB53" s="362"/>
      <c r="FC53" s="362"/>
      <c r="FD53" s="362"/>
      <c r="FE53" s="362"/>
      <c r="FF53" s="362"/>
      <c r="FG53" s="362"/>
      <c r="FH53" s="362"/>
      <c r="FI53" s="362"/>
      <c r="FJ53" s="362"/>
      <c r="FK53" s="362"/>
      <c r="FL53" s="380"/>
      <c r="FM53" s="380"/>
      <c r="FN53" s="380"/>
      <c r="FO53" s="380"/>
      <c r="FP53" s="380"/>
      <c r="FQ53" s="380"/>
      <c r="FR53" s="380"/>
      <c r="FS53" s="380"/>
      <c r="FT53" s="380"/>
      <c r="FU53" s="380"/>
      <c r="FV53" s="380"/>
      <c r="FW53" s="380"/>
      <c r="FX53" s="380"/>
      <c r="FY53" s="380"/>
      <c r="FZ53" s="380"/>
      <c r="GA53" s="380"/>
      <c r="GB53" s="380"/>
      <c r="GC53" s="380"/>
      <c r="GD53" s="380"/>
      <c r="GE53" s="380"/>
      <c r="GF53" s="380"/>
      <c r="GG53" s="380"/>
      <c r="GH53" s="380"/>
      <c r="GI53" s="380"/>
      <c r="GJ53" s="380"/>
      <c r="GK53" s="380"/>
      <c r="GL53" s="380"/>
      <c r="GM53" s="380"/>
      <c r="GN53" s="380"/>
      <c r="GO53" s="380"/>
      <c r="GP53" s="380"/>
      <c r="GQ53" s="380"/>
      <c r="GR53" s="380"/>
      <c r="GS53" s="380"/>
      <c r="GT53" s="380"/>
      <c r="GU53" s="380"/>
      <c r="GV53" s="380"/>
      <c r="GW53" s="380"/>
      <c r="GX53" s="380"/>
      <c r="GY53" s="380"/>
      <c r="GZ53" s="380"/>
      <c r="HA53" s="380"/>
      <c r="HB53" s="380"/>
      <c r="HC53" s="380"/>
    </row>
    <row r="54" spans="1:211" x14ac:dyDescent="0.25">
      <c r="A54" s="373"/>
      <c r="B54" s="373"/>
      <c r="C54" s="373"/>
      <c r="D54" s="373"/>
      <c r="E54" s="373"/>
      <c r="F54" s="373"/>
      <c r="G54" s="373"/>
      <c r="H54" s="373"/>
      <c r="I54" s="383" t="s">
        <v>405</v>
      </c>
      <c r="J54" s="383"/>
      <c r="K54" s="383"/>
      <c r="L54" s="383"/>
      <c r="M54" s="383"/>
      <c r="N54" s="383"/>
      <c r="O54" s="383"/>
      <c r="P54" s="383"/>
      <c r="Q54" s="383"/>
      <c r="R54" s="383"/>
      <c r="S54" s="383"/>
      <c r="T54" s="383"/>
      <c r="U54" s="383"/>
      <c r="V54" s="383"/>
      <c r="W54" s="383"/>
      <c r="X54" s="383"/>
      <c r="Y54" s="383"/>
      <c r="Z54" s="383"/>
      <c r="AA54" s="383"/>
      <c r="AB54" s="383"/>
      <c r="AC54" s="383"/>
      <c r="AD54" s="383"/>
      <c r="AE54" s="383"/>
      <c r="AF54" s="383"/>
      <c r="AG54" s="383"/>
      <c r="AH54" s="383"/>
      <c r="AI54" s="383"/>
      <c r="AJ54" s="383"/>
      <c r="AK54" s="383"/>
      <c r="AL54" s="383"/>
      <c r="AM54" s="383"/>
      <c r="AN54" s="383"/>
      <c r="AO54" s="383"/>
      <c r="AP54" s="373"/>
      <c r="AQ54" s="373"/>
      <c r="AR54" s="373"/>
      <c r="AS54" s="373"/>
      <c r="AT54" s="373"/>
      <c r="AU54" s="373"/>
      <c r="AV54" s="373"/>
      <c r="AW54" s="373"/>
      <c r="AX54" s="373"/>
      <c r="AY54" s="373"/>
      <c r="AZ54" s="373"/>
      <c r="BA54" s="373"/>
      <c r="BB54" s="373"/>
      <c r="BC54" s="373"/>
      <c r="BD54" s="373"/>
      <c r="BE54" s="373"/>
      <c r="BF54" s="380"/>
      <c r="BG54" s="380"/>
      <c r="BH54" s="380"/>
      <c r="BI54" s="380"/>
      <c r="BJ54" s="380"/>
      <c r="BK54" s="380"/>
      <c r="BL54" s="380"/>
      <c r="BM54" s="380"/>
      <c r="BN54" s="380"/>
      <c r="BO54" s="380"/>
      <c r="BP54" s="380"/>
      <c r="BQ54" s="380"/>
      <c r="BR54" s="380"/>
      <c r="BS54" s="380"/>
      <c r="BT54" s="380"/>
      <c r="BU54" s="380"/>
      <c r="BV54" s="380"/>
      <c r="BW54" s="380"/>
      <c r="BX54" s="380"/>
      <c r="BY54" s="380"/>
      <c r="BZ54" s="380"/>
      <c r="CA54" s="380"/>
      <c r="CB54" s="362"/>
      <c r="CC54" s="362"/>
      <c r="CD54" s="362"/>
      <c r="CE54" s="362"/>
      <c r="CF54" s="362"/>
      <c r="CG54" s="362"/>
      <c r="CH54" s="362"/>
      <c r="CI54" s="362"/>
      <c r="CJ54" s="362"/>
      <c r="CK54" s="362"/>
      <c r="CL54" s="362"/>
      <c r="CM54" s="362"/>
      <c r="CN54" s="362"/>
      <c r="CO54" s="362"/>
      <c r="CP54" s="362"/>
      <c r="CQ54" s="362"/>
      <c r="CR54" s="362"/>
      <c r="CS54" s="362"/>
      <c r="CT54" s="362"/>
      <c r="CU54" s="362"/>
      <c r="CV54" s="362"/>
      <c r="CW54" s="362"/>
      <c r="CX54" s="362"/>
      <c r="CY54" s="362"/>
      <c r="CZ54" s="362"/>
      <c r="DA54" s="362"/>
      <c r="DB54" s="362"/>
      <c r="DC54" s="362"/>
      <c r="DD54" s="362"/>
      <c r="DE54" s="362"/>
      <c r="DF54" s="362"/>
      <c r="DG54" s="362"/>
      <c r="DH54" s="362"/>
      <c r="DI54" s="362"/>
      <c r="DJ54" s="362"/>
      <c r="DK54" s="362"/>
      <c r="DL54" s="362"/>
      <c r="DM54" s="362"/>
      <c r="DN54" s="362"/>
      <c r="DO54" s="362"/>
      <c r="DP54" s="362"/>
      <c r="DQ54" s="362"/>
      <c r="DR54" s="362"/>
      <c r="DS54" s="362"/>
      <c r="DT54" s="362"/>
      <c r="DU54" s="362"/>
      <c r="DV54" s="362"/>
      <c r="DW54" s="362"/>
      <c r="DX54" s="362"/>
      <c r="DY54" s="362"/>
      <c r="DZ54" s="362"/>
      <c r="EA54" s="362"/>
      <c r="EB54" s="362"/>
      <c r="EC54" s="362"/>
      <c r="ED54" s="362"/>
      <c r="EE54" s="362"/>
      <c r="EF54" s="362"/>
      <c r="EG54" s="362"/>
      <c r="EH54" s="362"/>
      <c r="EI54" s="362"/>
      <c r="EJ54" s="362"/>
      <c r="EK54" s="362"/>
      <c r="EL54" s="362"/>
      <c r="EM54" s="362"/>
      <c r="EN54" s="362"/>
      <c r="EO54" s="362"/>
      <c r="EP54" s="362"/>
      <c r="EQ54" s="362"/>
      <c r="ER54" s="362"/>
      <c r="ES54" s="362"/>
      <c r="ET54" s="362"/>
      <c r="EU54" s="362"/>
      <c r="EV54" s="362"/>
      <c r="EW54" s="362"/>
      <c r="EX54" s="362"/>
      <c r="EY54" s="362"/>
      <c r="EZ54" s="362"/>
      <c r="FA54" s="362"/>
      <c r="FB54" s="362"/>
      <c r="FC54" s="362"/>
      <c r="FD54" s="362"/>
      <c r="FE54" s="362"/>
      <c r="FF54" s="362"/>
      <c r="FG54" s="362"/>
      <c r="FH54" s="362"/>
      <c r="FI54" s="362"/>
      <c r="FJ54" s="362"/>
      <c r="FK54" s="362"/>
      <c r="FL54" s="380"/>
      <c r="FM54" s="380"/>
      <c r="FN54" s="380"/>
      <c r="FO54" s="380"/>
      <c r="FP54" s="380"/>
      <c r="FQ54" s="380"/>
      <c r="FR54" s="380"/>
      <c r="FS54" s="380"/>
      <c r="FT54" s="380"/>
      <c r="FU54" s="380"/>
      <c r="FV54" s="380"/>
      <c r="FW54" s="380"/>
      <c r="FX54" s="380"/>
      <c r="FY54" s="380"/>
      <c r="FZ54" s="380"/>
      <c r="GA54" s="380"/>
      <c r="GB54" s="380"/>
      <c r="GC54" s="380"/>
      <c r="GD54" s="380"/>
      <c r="GE54" s="380"/>
      <c r="GF54" s="380"/>
      <c r="GG54" s="380"/>
      <c r="GH54" s="380"/>
      <c r="GI54" s="380"/>
      <c r="GJ54" s="380"/>
      <c r="GK54" s="380"/>
      <c r="GL54" s="380"/>
      <c r="GM54" s="380"/>
      <c r="GN54" s="380"/>
      <c r="GO54" s="380"/>
      <c r="GP54" s="380"/>
      <c r="GQ54" s="380"/>
      <c r="GR54" s="380"/>
      <c r="GS54" s="380"/>
      <c r="GT54" s="380"/>
      <c r="GU54" s="380"/>
      <c r="GV54" s="380"/>
      <c r="GW54" s="380"/>
      <c r="GX54" s="380"/>
      <c r="GY54" s="380"/>
      <c r="GZ54" s="380"/>
      <c r="HA54" s="380"/>
      <c r="HB54" s="380"/>
      <c r="HC54" s="380"/>
    </row>
    <row r="55" spans="1:211" x14ac:dyDescent="0.25">
      <c r="A55" s="373" t="s">
        <v>52</v>
      </c>
      <c r="B55" s="373"/>
      <c r="C55" s="373"/>
      <c r="D55" s="373"/>
      <c r="E55" s="373"/>
      <c r="F55" s="373"/>
      <c r="G55" s="373"/>
      <c r="H55" s="373"/>
      <c r="I55" s="383" t="s">
        <v>402</v>
      </c>
      <c r="J55" s="383"/>
      <c r="K55" s="383"/>
      <c r="L55" s="383"/>
      <c r="M55" s="383"/>
      <c r="N55" s="383"/>
      <c r="O55" s="383"/>
      <c r="P55" s="383"/>
      <c r="Q55" s="383"/>
      <c r="R55" s="383"/>
      <c r="S55" s="383"/>
      <c r="T55" s="383"/>
      <c r="U55" s="383"/>
      <c r="V55" s="383"/>
      <c r="W55" s="383"/>
      <c r="X55" s="383"/>
      <c r="Y55" s="383"/>
      <c r="Z55" s="383"/>
      <c r="AA55" s="383"/>
      <c r="AB55" s="383"/>
      <c r="AC55" s="383"/>
      <c r="AD55" s="383"/>
      <c r="AE55" s="383"/>
      <c r="AF55" s="383"/>
      <c r="AG55" s="383"/>
      <c r="AH55" s="383"/>
      <c r="AI55" s="383"/>
      <c r="AJ55" s="383"/>
      <c r="AK55" s="383"/>
      <c r="AL55" s="383"/>
      <c r="AM55" s="383"/>
      <c r="AN55" s="383"/>
      <c r="AO55" s="383"/>
      <c r="AP55" s="373" t="s">
        <v>382</v>
      </c>
      <c r="AQ55" s="373"/>
      <c r="AR55" s="373"/>
      <c r="AS55" s="373"/>
      <c r="AT55" s="373"/>
      <c r="AU55" s="373"/>
      <c r="AV55" s="373"/>
      <c r="AW55" s="373"/>
      <c r="AX55" s="373"/>
      <c r="AY55" s="373"/>
      <c r="AZ55" s="373"/>
      <c r="BA55" s="373"/>
      <c r="BB55" s="373"/>
      <c r="BC55" s="373"/>
      <c r="BD55" s="373"/>
      <c r="BE55" s="373"/>
      <c r="BF55" s="380" t="s">
        <v>23</v>
      </c>
      <c r="BG55" s="380"/>
      <c r="BH55" s="380"/>
      <c r="BI55" s="380"/>
      <c r="BJ55" s="380"/>
      <c r="BK55" s="380"/>
      <c r="BL55" s="380"/>
      <c r="BM55" s="380"/>
      <c r="BN55" s="380"/>
      <c r="BO55" s="380"/>
      <c r="BP55" s="380"/>
      <c r="BQ55" s="380" t="s">
        <v>23</v>
      </c>
      <c r="BR55" s="380"/>
      <c r="BS55" s="380"/>
      <c r="BT55" s="380"/>
      <c r="BU55" s="380"/>
      <c r="BV55" s="380"/>
      <c r="BW55" s="380"/>
      <c r="BX55" s="380"/>
      <c r="BY55" s="380"/>
      <c r="BZ55" s="380"/>
      <c r="CA55" s="380"/>
      <c r="CB55" s="362" t="s">
        <v>23</v>
      </c>
      <c r="CC55" s="362"/>
      <c r="CD55" s="362"/>
      <c r="CE55" s="362"/>
      <c r="CF55" s="362"/>
      <c r="CG55" s="362"/>
      <c r="CH55" s="362"/>
      <c r="CI55" s="362"/>
      <c r="CJ55" s="362"/>
      <c r="CK55" s="362"/>
      <c r="CL55" s="362"/>
      <c r="CM55" s="362" t="s">
        <v>23</v>
      </c>
      <c r="CN55" s="362"/>
      <c r="CO55" s="362"/>
      <c r="CP55" s="362"/>
      <c r="CQ55" s="362"/>
      <c r="CR55" s="362"/>
      <c r="CS55" s="362"/>
      <c r="CT55" s="362"/>
      <c r="CU55" s="362"/>
      <c r="CV55" s="362"/>
      <c r="CW55" s="362"/>
      <c r="CX55" s="362" t="s">
        <v>23</v>
      </c>
      <c r="CY55" s="362"/>
      <c r="CZ55" s="362"/>
      <c r="DA55" s="362"/>
      <c r="DB55" s="362"/>
      <c r="DC55" s="362"/>
      <c r="DD55" s="362"/>
      <c r="DE55" s="362"/>
      <c r="DF55" s="362"/>
      <c r="DG55" s="362"/>
      <c r="DH55" s="362"/>
      <c r="DI55" s="362" t="s">
        <v>23</v>
      </c>
      <c r="DJ55" s="362"/>
      <c r="DK55" s="362"/>
      <c r="DL55" s="362"/>
      <c r="DM55" s="362"/>
      <c r="DN55" s="362"/>
      <c r="DO55" s="362"/>
      <c r="DP55" s="362"/>
      <c r="DQ55" s="362"/>
      <c r="DR55" s="362"/>
      <c r="DS55" s="362"/>
      <c r="DT55" s="362" t="s">
        <v>23</v>
      </c>
      <c r="DU55" s="362"/>
      <c r="DV55" s="362"/>
      <c r="DW55" s="362"/>
      <c r="DX55" s="362"/>
      <c r="DY55" s="362"/>
      <c r="DZ55" s="362"/>
      <c r="EA55" s="362"/>
      <c r="EB55" s="362"/>
      <c r="EC55" s="362"/>
      <c r="ED55" s="362"/>
      <c r="EE55" s="362" t="s">
        <v>23</v>
      </c>
      <c r="EF55" s="362"/>
      <c r="EG55" s="362"/>
      <c r="EH55" s="362"/>
      <c r="EI55" s="362"/>
      <c r="EJ55" s="362"/>
      <c r="EK55" s="362"/>
      <c r="EL55" s="362"/>
      <c r="EM55" s="362"/>
      <c r="EN55" s="362"/>
      <c r="EO55" s="362"/>
      <c r="EP55" s="362" t="s">
        <v>23</v>
      </c>
      <c r="EQ55" s="362"/>
      <c r="ER55" s="362"/>
      <c r="ES55" s="362"/>
      <c r="ET55" s="362"/>
      <c r="EU55" s="362"/>
      <c r="EV55" s="362"/>
      <c r="EW55" s="362"/>
      <c r="EX55" s="362"/>
      <c r="EY55" s="362"/>
      <c r="EZ55" s="362"/>
      <c r="FA55" s="362" t="s">
        <v>23</v>
      </c>
      <c r="FB55" s="362"/>
      <c r="FC55" s="362"/>
      <c r="FD55" s="362"/>
      <c r="FE55" s="362"/>
      <c r="FF55" s="362"/>
      <c r="FG55" s="362"/>
      <c r="FH55" s="362"/>
      <c r="FI55" s="362"/>
      <c r="FJ55" s="362"/>
      <c r="FK55" s="362"/>
      <c r="FL55" s="380" t="s">
        <v>23</v>
      </c>
      <c r="FM55" s="380"/>
      <c r="FN55" s="380"/>
      <c r="FO55" s="380"/>
      <c r="FP55" s="380"/>
      <c r="FQ55" s="380"/>
      <c r="FR55" s="380"/>
      <c r="FS55" s="380"/>
      <c r="FT55" s="380"/>
      <c r="FU55" s="380"/>
      <c r="FV55" s="380"/>
      <c r="FW55" s="380" t="s">
        <v>23</v>
      </c>
      <c r="FX55" s="380"/>
      <c r="FY55" s="380"/>
      <c r="FZ55" s="380"/>
      <c r="GA55" s="380"/>
      <c r="GB55" s="380"/>
      <c r="GC55" s="380"/>
      <c r="GD55" s="380"/>
      <c r="GE55" s="380"/>
      <c r="GF55" s="380"/>
      <c r="GG55" s="380"/>
      <c r="GH55" s="380" t="s">
        <v>23</v>
      </c>
      <c r="GI55" s="380"/>
      <c r="GJ55" s="380"/>
      <c r="GK55" s="380"/>
      <c r="GL55" s="380"/>
      <c r="GM55" s="380"/>
      <c r="GN55" s="380"/>
      <c r="GO55" s="380"/>
      <c r="GP55" s="380"/>
      <c r="GQ55" s="380"/>
      <c r="GR55" s="380"/>
      <c r="GS55" s="380" t="s">
        <v>23</v>
      </c>
      <c r="GT55" s="380"/>
      <c r="GU55" s="380"/>
      <c r="GV55" s="380"/>
      <c r="GW55" s="380"/>
      <c r="GX55" s="380"/>
      <c r="GY55" s="380"/>
      <c r="GZ55" s="380"/>
      <c r="HA55" s="380"/>
      <c r="HB55" s="380"/>
      <c r="HC55" s="380"/>
    </row>
    <row r="56" spans="1:211" x14ac:dyDescent="0.25">
      <c r="A56" s="373"/>
      <c r="B56" s="373"/>
      <c r="C56" s="373"/>
      <c r="D56" s="373"/>
      <c r="E56" s="373"/>
      <c r="F56" s="373"/>
      <c r="G56" s="373"/>
      <c r="H56" s="373"/>
      <c r="I56" s="383" t="s">
        <v>403</v>
      </c>
      <c r="J56" s="383"/>
      <c r="K56" s="383"/>
      <c r="L56" s="383"/>
      <c r="M56" s="383"/>
      <c r="N56" s="383"/>
      <c r="O56" s="383"/>
      <c r="P56" s="383"/>
      <c r="Q56" s="383"/>
      <c r="R56" s="383"/>
      <c r="S56" s="383"/>
      <c r="T56" s="383"/>
      <c r="U56" s="383"/>
      <c r="V56" s="383"/>
      <c r="W56" s="383"/>
      <c r="X56" s="383"/>
      <c r="Y56" s="383"/>
      <c r="Z56" s="383"/>
      <c r="AA56" s="383"/>
      <c r="AB56" s="383"/>
      <c r="AC56" s="383"/>
      <c r="AD56" s="383"/>
      <c r="AE56" s="383"/>
      <c r="AF56" s="383"/>
      <c r="AG56" s="383"/>
      <c r="AH56" s="383"/>
      <c r="AI56" s="383"/>
      <c r="AJ56" s="383"/>
      <c r="AK56" s="383"/>
      <c r="AL56" s="383"/>
      <c r="AM56" s="383"/>
      <c r="AN56" s="383"/>
      <c r="AO56" s="383"/>
      <c r="AP56" s="373"/>
      <c r="AQ56" s="373"/>
      <c r="AR56" s="373"/>
      <c r="AS56" s="373"/>
      <c r="AT56" s="373"/>
      <c r="AU56" s="373"/>
      <c r="AV56" s="373"/>
      <c r="AW56" s="373"/>
      <c r="AX56" s="373"/>
      <c r="AY56" s="373"/>
      <c r="AZ56" s="373"/>
      <c r="BA56" s="373"/>
      <c r="BB56" s="373"/>
      <c r="BC56" s="373"/>
      <c r="BD56" s="373"/>
      <c r="BE56" s="373"/>
      <c r="BF56" s="380"/>
      <c r="BG56" s="380"/>
      <c r="BH56" s="380"/>
      <c r="BI56" s="380"/>
      <c r="BJ56" s="380"/>
      <c r="BK56" s="380"/>
      <c r="BL56" s="380"/>
      <c r="BM56" s="380"/>
      <c r="BN56" s="380"/>
      <c r="BO56" s="380"/>
      <c r="BP56" s="380"/>
      <c r="BQ56" s="380"/>
      <c r="BR56" s="380"/>
      <c r="BS56" s="380"/>
      <c r="BT56" s="380"/>
      <c r="BU56" s="380"/>
      <c r="BV56" s="380"/>
      <c r="BW56" s="380"/>
      <c r="BX56" s="380"/>
      <c r="BY56" s="380"/>
      <c r="BZ56" s="380"/>
      <c r="CA56" s="380"/>
      <c r="CB56" s="362"/>
      <c r="CC56" s="362"/>
      <c r="CD56" s="362"/>
      <c r="CE56" s="362"/>
      <c r="CF56" s="362"/>
      <c r="CG56" s="362"/>
      <c r="CH56" s="362"/>
      <c r="CI56" s="362"/>
      <c r="CJ56" s="362"/>
      <c r="CK56" s="362"/>
      <c r="CL56" s="362"/>
      <c r="CM56" s="362"/>
      <c r="CN56" s="362"/>
      <c r="CO56" s="362"/>
      <c r="CP56" s="362"/>
      <c r="CQ56" s="362"/>
      <c r="CR56" s="362"/>
      <c r="CS56" s="362"/>
      <c r="CT56" s="362"/>
      <c r="CU56" s="362"/>
      <c r="CV56" s="362"/>
      <c r="CW56" s="362"/>
      <c r="CX56" s="362"/>
      <c r="CY56" s="362"/>
      <c r="CZ56" s="362"/>
      <c r="DA56" s="362"/>
      <c r="DB56" s="362"/>
      <c r="DC56" s="362"/>
      <c r="DD56" s="362"/>
      <c r="DE56" s="362"/>
      <c r="DF56" s="362"/>
      <c r="DG56" s="362"/>
      <c r="DH56" s="362"/>
      <c r="DI56" s="362"/>
      <c r="DJ56" s="362"/>
      <c r="DK56" s="362"/>
      <c r="DL56" s="362"/>
      <c r="DM56" s="362"/>
      <c r="DN56" s="362"/>
      <c r="DO56" s="362"/>
      <c r="DP56" s="362"/>
      <c r="DQ56" s="362"/>
      <c r="DR56" s="362"/>
      <c r="DS56" s="362"/>
      <c r="DT56" s="362"/>
      <c r="DU56" s="362"/>
      <c r="DV56" s="362"/>
      <c r="DW56" s="362"/>
      <c r="DX56" s="362"/>
      <c r="DY56" s="362"/>
      <c r="DZ56" s="362"/>
      <c r="EA56" s="362"/>
      <c r="EB56" s="362"/>
      <c r="EC56" s="362"/>
      <c r="ED56" s="362"/>
      <c r="EE56" s="362"/>
      <c r="EF56" s="362"/>
      <c r="EG56" s="362"/>
      <c r="EH56" s="362"/>
      <c r="EI56" s="362"/>
      <c r="EJ56" s="362"/>
      <c r="EK56" s="362"/>
      <c r="EL56" s="362"/>
      <c r="EM56" s="362"/>
      <c r="EN56" s="362"/>
      <c r="EO56" s="362"/>
      <c r="EP56" s="362"/>
      <c r="EQ56" s="362"/>
      <c r="ER56" s="362"/>
      <c r="ES56" s="362"/>
      <c r="ET56" s="362"/>
      <c r="EU56" s="362"/>
      <c r="EV56" s="362"/>
      <c r="EW56" s="362"/>
      <c r="EX56" s="362"/>
      <c r="EY56" s="362"/>
      <c r="EZ56" s="362"/>
      <c r="FA56" s="362"/>
      <c r="FB56" s="362"/>
      <c r="FC56" s="362"/>
      <c r="FD56" s="362"/>
      <c r="FE56" s="362"/>
      <c r="FF56" s="362"/>
      <c r="FG56" s="362"/>
      <c r="FH56" s="362"/>
      <c r="FI56" s="362"/>
      <c r="FJ56" s="362"/>
      <c r="FK56" s="362"/>
      <c r="FL56" s="380"/>
      <c r="FM56" s="380"/>
      <c r="FN56" s="380"/>
      <c r="FO56" s="380"/>
      <c r="FP56" s="380"/>
      <c r="FQ56" s="380"/>
      <c r="FR56" s="380"/>
      <c r="FS56" s="380"/>
      <c r="FT56" s="380"/>
      <c r="FU56" s="380"/>
      <c r="FV56" s="380"/>
      <c r="FW56" s="380"/>
      <c r="FX56" s="380"/>
      <c r="FY56" s="380"/>
      <c r="FZ56" s="380"/>
      <c r="GA56" s="380"/>
      <c r="GB56" s="380"/>
      <c r="GC56" s="380"/>
      <c r="GD56" s="380"/>
      <c r="GE56" s="380"/>
      <c r="GF56" s="380"/>
      <c r="GG56" s="380"/>
      <c r="GH56" s="380"/>
      <c r="GI56" s="380"/>
      <c r="GJ56" s="380"/>
      <c r="GK56" s="380"/>
      <c r="GL56" s="380"/>
      <c r="GM56" s="380"/>
      <c r="GN56" s="380"/>
      <c r="GO56" s="380"/>
      <c r="GP56" s="380"/>
      <c r="GQ56" s="380"/>
      <c r="GR56" s="380"/>
      <c r="GS56" s="380"/>
      <c r="GT56" s="380"/>
      <c r="GU56" s="380"/>
      <c r="GV56" s="380"/>
      <c r="GW56" s="380"/>
      <c r="GX56" s="380"/>
      <c r="GY56" s="380"/>
      <c r="GZ56" s="380"/>
      <c r="HA56" s="380"/>
      <c r="HB56" s="380"/>
      <c r="HC56" s="380"/>
    </row>
    <row r="57" spans="1:211" x14ac:dyDescent="0.25">
      <c r="A57" s="373"/>
      <c r="B57" s="373"/>
      <c r="C57" s="373"/>
      <c r="D57" s="373"/>
      <c r="E57" s="373"/>
      <c r="F57" s="373"/>
      <c r="G57" s="373"/>
      <c r="H57" s="373"/>
      <c r="I57" s="383" t="s">
        <v>406</v>
      </c>
      <c r="J57" s="383"/>
      <c r="K57" s="383"/>
      <c r="L57" s="383"/>
      <c r="M57" s="383"/>
      <c r="N57" s="383"/>
      <c r="O57" s="383"/>
      <c r="P57" s="383"/>
      <c r="Q57" s="383"/>
      <c r="R57" s="383"/>
      <c r="S57" s="383"/>
      <c r="T57" s="383"/>
      <c r="U57" s="383"/>
      <c r="V57" s="383"/>
      <c r="W57" s="383"/>
      <c r="X57" s="383"/>
      <c r="Y57" s="383"/>
      <c r="Z57" s="383"/>
      <c r="AA57" s="383"/>
      <c r="AB57" s="383"/>
      <c r="AC57" s="383"/>
      <c r="AD57" s="383"/>
      <c r="AE57" s="383"/>
      <c r="AF57" s="383"/>
      <c r="AG57" s="383"/>
      <c r="AH57" s="383"/>
      <c r="AI57" s="383"/>
      <c r="AJ57" s="383"/>
      <c r="AK57" s="383"/>
      <c r="AL57" s="383"/>
      <c r="AM57" s="383"/>
      <c r="AN57" s="383"/>
      <c r="AO57" s="383"/>
      <c r="AP57" s="373"/>
      <c r="AQ57" s="373"/>
      <c r="AR57" s="373"/>
      <c r="AS57" s="373"/>
      <c r="AT57" s="373"/>
      <c r="AU57" s="373"/>
      <c r="AV57" s="373"/>
      <c r="AW57" s="373"/>
      <c r="AX57" s="373"/>
      <c r="AY57" s="373"/>
      <c r="AZ57" s="373"/>
      <c r="BA57" s="373"/>
      <c r="BB57" s="373"/>
      <c r="BC57" s="373"/>
      <c r="BD57" s="373"/>
      <c r="BE57" s="373"/>
      <c r="BF57" s="380"/>
      <c r="BG57" s="380"/>
      <c r="BH57" s="380"/>
      <c r="BI57" s="380"/>
      <c r="BJ57" s="380"/>
      <c r="BK57" s="380"/>
      <c r="BL57" s="380"/>
      <c r="BM57" s="380"/>
      <c r="BN57" s="380"/>
      <c r="BO57" s="380"/>
      <c r="BP57" s="380"/>
      <c r="BQ57" s="380"/>
      <c r="BR57" s="380"/>
      <c r="BS57" s="380"/>
      <c r="BT57" s="380"/>
      <c r="BU57" s="380"/>
      <c r="BV57" s="380"/>
      <c r="BW57" s="380"/>
      <c r="BX57" s="380"/>
      <c r="BY57" s="380"/>
      <c r="BZ57" s="380"/>
      <c r="CA57" s="380"/>
      <c r="CB57" s="362"/>
      <c r="CC57" s="362"/>
      <c r="CD57" s="362"/>
      <c r="CE57" s="362"/>
      <c r="CF57" s="362"/>
      <c r="CG57" s="362"/>
      <c r="CH57" s="362"/>
      <c r="CI57" s="362"/>
      <c r="CJ57" s="362"/>
      <c r="CK57" s="362"/>
      <c r="CL57" s="362"/>
      <c r="CM57" s="362"/>
      <c r="CN57" s="362"/>
      <c r="CO57" s="362"/>
      <c r="CP57" s="362"/>
      <c r="CQ57" s="362"/>
      <c r="CR57" s="362"/>
      <c r="CS57" s="362"/>
      <c r="CT57" s="362"/>
      <c r="CU57" s="362"/>
      <c r="CV57" s="362"/>
      <c r="CW57" s="362"/>
      <c r="CX57" s="362"/>
      <c r="CY57" s="362"/>
      <c r="CZ57" s="362"/>
      <c r="DA57" s="362"/>
      <c r="DB57" s="362"/>
      <c r="DC57" s="362"/>
      <c r="DD57" s="362"/>
      <c r="DE57" s="362"/>
      <c r="DF57" s="362"/>
      <c r="DG57" s="362"/>
      <c r="DH57" s="362"/>
      <c r="DI57" s="362"/>
      <c r="DJ57" s="362"/>
      <c r="DK57" s="362"/>
      <c r="DL57" s="362"/>
      <c r="DM57" s="362"/>
      <c r="DN57" s="362"/>
      <c r="DO57" s="362"/>
      <c r="DP57" s="362"/>
      <c r="DQ57" s="362"/>
      <c r="DR57" s="362"/>
      <c r="DS57" s="362"/>
      <c r="DT57" s="362"/>
      <c r="DU57" s="362"/>
      <c r="DV57" s="362"/>
      <c r="DW57" s="362"/>
      <c r="DX57" s="362"/>
      <c r="DY57" s="362"/>
      <c r="DZ57" s="362"/>
      <c r="EA57" s="362"/>
      <c r="EB57" s="362"/>
      <c r="EC57" s="362"/>
      <c r="ED57" s="362"/>
      <c r="EE57" s="362"/>
      <c r="EF57" s="362"/>
      <c r="EG57" s="362"/>
      <c r="EH57" s="362"/>
      <c r="EI57" s="362"/>
      <c r="EJ57" s="362"/>
      <c r="EK57" s="362"/>
      <c r="EL57" s="362"/>
      <c r="EM57" s="362"/>
      <c r="EN57" s="362"/>
      <c r="EO57" s="362"/>
      <c r="EP57" s="362"/>
      <c r="EQ57" s="362"/>
      <c r="ER57" s="362"/>
      <c r="ES57" s="362"/>
      <c r="ET57" s="362"/>
      <c r="EU57" s="362"/>
      <c r="EV57" s="362"/>
      <c r="EW57" s="362"/>
      <c r="EX57" s="362"/>
      <c r="EY57" s="362"/>
      <c r="EZ57" s="362"/>
      <c r="FA57" s="362"/>
      <c r="FB57" s="362"/>
      <c r="FC57" s="362"/>
      <c r="FD57" s="362"/>
      <c r="FE57" s="362"/>
      <c r="FF57" s="362"/>
      <c r="FG57" s="362"/>
      <c r="FH57" s="362"/>
      <c r="FI57" s="362"/>
      <c r="FJ57" s="362"/>
      <c r="FK57" s="362"/>
      <c r="FL57" s="380"/>
      <c r="FM57" s="380"/>
      <c r="FN57" s="380"/>
      <c r="FO57" s="380"/>
      <c r="FP57" s="380"/>
      <c r="FQ57" s="380"/>
      <c r="FR57" s="380"/>
      <c r="FS57" s="380"/>
      <c r="FT57" s="380"/>
      <c r="FU57" s="380"/>
      <c r="FV57" s="380"/>
      <c r="FW57" s="380"/>
      <c r="FX57" s="380"/>
      <c r="FY57" s="380"/>
      <c r="FZ57" s="380"/>
      <c r="GA57" s="380"/>
      <c r="GB57" s="380"/>
      <c r="GC57" s="380"/>
      <c r="GD57" s="380"/>
      <c r="GE57" s="380"/>
      <c r="GF57" s="380"/>
      <c r="GG57" s="380"/>
      <c r="GH57" s="380"/>
      <c r="GI57" s="380"/>
      <c r="GJ57" s="380"/>
      <c r="GK57" s="380"/>
      <c r="GL57" s="380"/>
      <c r="GM57" s="380"/>
      <c r="GN57" s="380"/>
      <c r="GO57" s="380"/>
      <c r="GP57" s="380"/>
      <c r="GQ57" s="380"/>
      <c r="GR57" s="380"/>
      <c r="GS57" s="380"/>
      <c r="GT57" s="380"/>
      <c r="GU57" s="380"/>
      <c r="GV57" s="380"/>
      <c r="GW57" s="380"/>
      <c r="GX57" s="380"/>
      <c r="GY57" s="380"/>
      <c r="GZ57" s="380"/>
      <c r="HA57" s="380"/>
      <c r="HB57" s="380"/>
      <c r="HC57" s="380"/>
    </row>
    <row r="58" spans="1:211" x14ac:dyDescent="0.25">
      <c r="A58" s="373"/>
      <c r="B58" s="373"/>
      <c r="C58" s="373"/>
      <c r="D58" s="373"/>
      <c r="E58" s="373"/>
      <c r="F58" s="373"/>
      <c r="G58" s="373"/>
      <c r="H58" s="373"/>
      <c r="I58" s="383" t="s">
        <v>407</v>
      </c>
      <c r="J58" s="383"/>
      <c r="K58" s="383"/>
      <c r="L58" s="383"/>
      <c r="M58" s="383"/>
      <c r="N58" s="383"/>
      <c r="O58" s="383"/>
      <c r="P58" s="383"/>
      <c r="Q58" s="383"/>
      <c r="R58" s="383"/>
      <c r="S58" s="383"/>
      <c r="T58" s="383"/>
      <c r="U58" s="383"/>
      <c r="V58" s="383"/>
      <c r="W58" s="383"/>
      <c r="X58" s="383"/>
      <c r="Y58" s="383"/>
      <c r="Z58" s="383"/>
      <c r="AA58" s="383"/>
      <c r="AB58" s="383"/>
      <c r="AC58" s="383"/>
      <c r="AD58" s="383"/>
      <c r="AE58" s="383"/>
      <c r="AF58" s="383"/>
      <c r="AG58" s="383"/>
      <c r="AH58" s="383"/>
      <c r="AI58" s="383"/>
      <c r="AJ58" s="383"/>
      <c r="AK58" s="383"/>
      <c r="AL58" s="383"/>
      <c r="AM58" s="383"/>
      <c r="AN58" s="383"/>
      <c r="AO58" s="383"/>
      <c r="AP58" s="373"/>
      <c r="AQ58" s="373"/>
      <c r="AR58" s="373"/>
      <c r="AS58" s="373"/>
      <c r="AT58" s="373"/>
      <c r="AU58" s="373"/>
      <c r="AV58" s="373"/>
      <c r="AW58" s="373"/>
      <c r="AX58" s="373"/>
      <c r="AY58" s="373"/>
      <c r="AZ58" s="373"/>
      <c r="BA58" s="373"/>
      <c r="BB58" s="373"/>
      <c r="BC58" s="373"/>
      <c r="BD58" s="373"/>
      <c r="BE58" s="373"/>
      <c r="BF58" s="380"/>
      <c r="BG58" s="380"/>
      <c r="BH58" s="380"/>
      <c r="BI58" s="380"/>
      <c r="BJ58" s="380"/>
      <c r="BK58" s="380"/>
      <c r="BL58" s="380"/>
      <c r="BM58" s="380"/>
      <c r="BN58" s="380"/>
      <c r="BO58" s="380"/>
      <c r="BP58" s="380"/>
      <c r="BQ58" s="380"/>
      <c r="BR58" s="380"/>
      <c r="BS58" s="380"/>
      <c r="BT58" s="380"/>
      <c r="BU58" s="380"/>
      <c r="BV58" s="380"/>
      <c r="BW58" s="380"/>
      <c r="BX58" s="380"/>
      <c r="BY58" s="380"/>
      <c r="BZ58" s="380"/>
      <c r="CA58" s="380"/>
      <c r="CB58" s="362"/>
      <c r="CC58" s="362"/>
      <c r="CD58" s="362"/>
      <c r="CE58" s="362"/>
      <c r="CF58" s="362"/>
      <c r="CG58" s="362"/>
      <c r="CH58" s="362"/>
      <c r="CI58" s="362"/>
      <c r="CJ58" s="362"/>
      <c r="CK58" s="362"/>
      <c r="CL58" s="362"/>
      <c r="CM58" s="362"/>
      <c r="CN58" s="362"/>
      <c r="CO58" s="362"/>
      <c r="CP58" s="362"/>
      <c r="CQ58" s="362"/>
      <c r="CR58" s="362"/>
      <c r="CS58" s="362"/>
      <c r="CT58" s="362"/>
      <c r="CU58" s="362"/>
      <c r="CV58" s="362"/>
      <c r="CW58" s="362"/>
      <c r="CX58" s="362"/>
      <c r="CY58" s="362"/>
      <c r="CZ58" s="362"/>
      <c r="DA58" s="362"/>
      <c r="DB58" s="362"/>
      <c r="DC58" s="362"/>
      <c r="DD58" s="362"/>
      <c r="DE58" s="362"/>
      <c r="DF58" s="362"/>
      <c r="DG58" s="362"/>
      <c r="DH58" s="362"/>
      <c r="DI58" s="362"/>
      <c r="DJ58" s="362"/>
      <c r="DK58" s="362"/>
      <c r="DL58" s="362"/>
      <c r="DM58" s="362"/>
      <c r="DN58" s="362"/>
      <c r="DO58" s="362"/>
      <c r="DP58" s="362"/>
      <c r="DQ58" s="362"/>
      <c r="DR58" s="362"/>
      <c r="DS58" s="362"/>
      <c r="DT58" s="362"/>
      <c r="DU58" s="362"/>
      <c r="DV58" s="362"/>
      <c r="DW58" s="362"/>
      <c r="DX58" s="362"/>
      <c r="DY58" s="362"/>
      <c r="DZ58" s="362"/>
      <c r="EA58" s="362"/>
      <c r="EB58" s="362"/>
      <c r="EC58" s="362"/>
      <c r="ED58" s="362"/>
      <c r="EE58" s="362"/>
      <c r="EF58" s="362"/>
      <c r="EG58" s="362"/>
      <c r="EH58" s="362"/>
      <c r="EI58" s="362"/>
      <c r="EJ58" s="362"/>
      <c r="EK58" s="362"/>
      <c r="EL58" s="362"/>
      <c r="EM58" s="362"/>
      <c r="EN58" s="362"/>
      <c r="EO58" s="362"/>
      <c r="EP58" s="362"/>
      <c r="EQ58" s="362"/>
      <c r="ER58" s="362"/>
      <c r="ES58" s="362"/>
      <c r="ET58" s="362"/>
      <c r="EU58" s="362"/>
      <c r="EV58" s="362"/>
      <c r="EW58" s="362"/>
      <c r="EX58" s="362"/>
      <c r="EY58" s="362"/>
      <c r="EZ58" s="362"/>
      <c r="FA58" s="362"/>
      <c r="FB58" s="362"/>
      <c r="FC58" s="362"/>
      <c r="FD58" s="362"/>
      <c r="FE58" s="362"/>
      <c r="FF58" s="362"/>
      <c r="FG58" s="362"/>
      <c r="FH58" s="362"/>
      <c r="FI58" s="362"/>
      <c r="FJ58" s="362"/>
      <c r="FK58" s="362"/>
      <c r="FL58" s="380"/>
      <c r="FM58" s="380"/>
      <c r="FN58" s="380"/>
      <c r="FO58" s="380"/>
      <c r="FP58" s="380"/>
      <c r="FQ58" s="380"/>
      <c r="FR58" s="380"/>
      <c r="FS58" s="380"/>
      <c r="FT58" s="380"/>
      <c r="FU58" s="380"/>
      <c r="FV58" s="380"/>
      <c r="FW58" s="380"/>
      <c r="FX58" s="380"/>
      <c r="FY58" s="380"/>
      <c r="FZ58" s="380"/>
      <c r="GA58" s="380"/>
      <c r="GB58" s="380"/>
      <c r="GC58" s="380"/>
      <c r="GD58" s="380"/>
      <c r="GE58" s="380"/>
      <c r="GF58" s="380"/>
      <c r="GG58" s="380"/>
      <c r="GH58" s="380"/>
      <c r="GI58" s="380"/>
      <c r="GJ58" s="380"/>
      <c r="GK58" s="380"/>
      <c r="GL58" s="380"/>
      <c r="GM58" s="380"/>
      <c r="GN58" s="380"/>
      <c r="GO58" s="380"/>
      <c r="GP58" s="380"/>
      <c r="GQ58" s="380"/>
      <c r="GR58" s="380"/>
      <c r="GS58" s="380"/>
      <c r="GT58" s="380"/>
      <c r="GU58" s="380"/>
      <c r="GV58" s="380"/>
      <c r="GW58" s="380"/>
      <c r="GX58" s="380"/>
      <c r="GY58" s="380"/>
      <c r="GZ58" s="380"/>
      <c r="HA58" s="380"/>
      <c r="HB58" s="380"/>
      <c r="HC58" s="380"/>
    </row>
    <row r="59" spans="1:211" x14ac:dyDescent="0.25">
      <c r="A59" s="373"/>
      <c r="B59" s="373"/>
      <c r="C59" s="373"/>
      <c r="D59" s="373"/>
      <c r="E59" s="373"/>
      <c r="F59" s="373"/>
      <c r="G59" s="373"/>
      <c r="H59" s="373"/>
      <c r="I59" s="383" t="s">
        <v>408</v>
      </c>
      <c r="J59" s="383"/>
      <c r="K59" s="383"/>
      <c r="L59" s="383"/>
      <c r="M59" s="383"/>
      <c r="N59" s="383"/>
      <c r="O59" s="383"/>
      <c r="P59" s="383"/>
      <c r="Q59" s="383"/>
      <c r="R59" s="383"/>
      <c r="S59" s="383"/>
      <c r="T59" s="383"/>
      <c r="U59" s="383"/>
      <c r="V59" s="383"/>
      <c r="W59" s="383"/>
      <c r="X59" s="383"/>
      <c r="Y59" s="383"/>
      <c r="Z59" s="383"/>
      <c r="AA59" s="383"/>
      <c r="AB59" s="383"/>
      <c r="AC59" s="383"/>
      <c r="AD59" s="383"/>
      <c r="AE59" s="383"/>
      <c r="AF59" s="383"/>
      <c r="AG59" s="383"/>
      <c r="AH59" s="383"/>
      <c r="AI59" s="383"/>
      <c r="AJ59" s="383"/>
      <c r="AK59" s="383"/>
      <c r="AL59" s="383"/>
      <c r="AM59" s="383"/>
      <c r="AN59" s="383"/>
      <c r="AO59" s="383"/>
      <c r="AP59" s="373"/>
      <c r="AQ59" s="373"/>
      <c r="AR59" s="373"/>
      <c r="AS59" s="373"/>
      <c r="AT59" s="373"/>
      <c r="AU59" s="373"/>
      <c r="AV59" s="373"/>
      <c r="AW59" s="373"/>
      <c r="AX59" s="373"/>
      <c r="AY59" s="373"/>
      <c r="AZ59" s="373"/>
      <c r="BA59" s="373"/>
      <c r="BB59" s="373"/>
      <c r="BC59" s="373"/>
      <c r="BD59" s="373"/>
      <c r="BE59" s="373"/>
      <c r="BF59" s="380"/>
      <c r="BG59" s="380"/>
      <c r="BH59" s="380"/>
      <c r="BI59" s="380"/>
      <c r="BJ59" s="380"/>
      <c r="BK59" s="380"/>
      <c r="BL59" s="380"/>
      <c r="BM59" s="380"/>
      <c r="BN59" s="380"/>
      <c r="BO59" s="380"/>
      <c r="BP59" s="380"/>
      <c r="BQ59" s="380"/>
      <c r="BR59" s="380"/>
      <c r="BS59" s="380"/>
      <c r="BT59" s="380"/>
      <c r="BU59" s="380"/>
      <c r="BV59" s="380"/>
      <c r="BW59" s="380"/>
      <c r="BX59" s="380"/>
      <c r="BY59" s="380"/>
      <c r="BZ59" s="380"/>
      <c r="CA59" s="380"/>
      <c r="CB59" s="362"/>
      <c r="CC59" s="362"/>
      <c r="CD59" s="362"/>
      <c r="CE59" s="362"/>
      <c r="CF59" s="362"/>
      <c r="CG59" s="362"/>
      <c r="CH59" s="362"/>
      <c r="CI59" s="362"/>
      <c r="CJ59" s="362"/>
      <c r="CK59" s="362"/>
      <c r="CL59" s="362"/>
      <c r="CM59" s="362"/>
      <c r="CN59" s="362"/>
      <c r="CO59" s="362"/>
      <c r="CP59" s="362"/>
      <c r="CQ59" s="362"/>
      <c r="CR59" s="362"/>
      <c r="CS59" s="362"/>
      <c r="CT59" s="362"/>
      <c r="CU59" s="362"/>
      <c r="CV59" s="362"/>
      <c r="CW59" s="362"/>
      <c r="CX59" s="362"/>
      <c r="CY59" s="362"/>
      <c r="CZ59" s="362"/>
      <c r="DA59" s="362"/>
      <c r="DB59" s="362"/>
      <c r="DC59" s="362"/>
      <c r="DD59" s="362"/>
      <c r="DE59" s="362"/>
      <c r="DF59" s="362"/>
      <c r="DG59" s="362"/>
      <c r="DH59" s="362"/>
      <c r="DI59" s="362"/>
      <c r="DJ59" s="362"/>
      <c r="DK59" s="362"/>
      <c r="DL59" s="362"/>
      <c r="DM59" s="362"/>
      <c r="DN59" s="362"/>
      <c r="DO59" s="362"/>
      <c r="DP59" s="362"/>
      <c r="DQ59" s="362"/>
      <c r="DR59" s="362"/>
      <c r="DS59" s="362"/>
      <c r="DT59" s="362"/>
      <c r="DU59" s="362"/>
      <c r="DV59" s="362"/>
      <c r="DW59" s="362"/>
      <c r="DX59" s="362"/>
      <c r="DY59" s="362"/>
      <c r="DZ59" s="362"/>
      <c r="EA59" s="362"/>
      <c r="EB59" s="362"/>
      <c r="EC59" s="362"/>
      <c r="ED59" s="362"/>
      <c r="EE59" s="362"/>
      <c r="EF59" s="362"/>
      <c r="EG59" s="362"/>
      <c r="EH59" s="362"/>
      <c r="EI59" s="362"/>
      <c r="EJ59" s="362"/>
      <c r="EK59" s="362"/>
      <c r="EL59" s="362"/>
      <c r="EM59" s="362"/>
      <c r="EN59" s="362"/>
      <c r="EO59" s="362"/>
      <c r="EP59" s="362"/>
      <c r="EQ59" s="362"/>
      <c r="ER59" s="362"/>
      <c r="ES59" s="362"/>
      <c r="ET59" s="362"/>
      <c r="EU59" s="362"/>
      <c r="EV59" s="362"/>
      <c r="EW59" s="362"/>
      <c r="EX59" s="362"/>
      <c r="EY59" s="362"/>
      <c r="EZ59" s="362"/>
      <c r="FA59" s="362"/>
      <c r="FB59" s="362"/>
      <c r="FC59" s="362"/>
      <c r="FD59" s="362"/>
      <c r="FE59" s="362"/>
      <c r="FF59" s="362"/>
      <c r="FG59" s="362"/>
      <c r="FH59" s="362"/>
      <c r="FI59" s="362"/>
      <c r="FJ59" s="362"/>
      <c r="FK59" s="362"/>
      <c r="FL59" s="380"/>
      <c r="FM59" s="380"/>
      <c r="FN59" s="380"/>
      <c r="FO59" s="380"/>
      <c r="FP59" s="380"/>
      <c r="FQ59" s="380"/>
      <c r="FR59" s="380"/>
      <c r="FS59" s="380"/>
      <c r="FT59" s="380"/>
      <c r="FU59" s="380"/>
      <c r="FV59" s="380"/>
      <c r="FW59" s="380"/>
      <c r="FX59" s="380"/>
      <c r="FY59" s="380"/>
      <c r="FZ59" s="380"/>
      <c r="GA59" s="380"/>
      <c r="GB59" s="380"/>
      <c r="GC59" s="380"/>
      <c r="GD59" s="380"/>
      <c r="GE59" s="380"/>
      <c r="GF59" s="380"/>
      <c r="GG59" s="380"/>
      <c r="GH59" s="380"/>
      <c r="GI59" s="380"/>
      <c r="GJ59" s="380"/>
      <c r="GK59" s="380"/>
      <c r="GL59" s="380"/>
      <c r="GM59" s="380"/>
      <c r="GN59" s="380"/>
      <c r="GO59" s="380"/>
      <c r="GP59" s="380"/>
      <c r="GQ59" s="380"/>
      <c r="GR59" s="380"/>
      <c r="GS59" s="380"/>
      <c r="GT59" s="380"/>
      <c r="GU59" s="380"/>
      <c r="GV59" s="380"/>
      <c r="GW59" s="380"/>
      <c r="GX59" s="380"/>
      <c r="GY59" s="380"/>
      <c r="GZ59" s="380"/>
      <c r="HA59" s="380"/>
      <c r="HB59" s="380"/>
      <c r="HC59" s="380"/>
    </row>
    <row r="60" spans="1:211" x14ac:dyDescent="0.25">
      <c r="A60" s="373" t="s">
        <v>56</v>
      </c>
      <c r="B60" s="373"/>
      <c r="C60" s="373"/>
      <c r="D60" s="373"/>
      <c r="E60" s="373"/>
      <c r="F60" s="373"/>
      <c r="G60" s="373"/>
      <c r="H60" s="373"/>
      <c r="I60" s="383" t="s">
        <v>409</v>
      </c>
      <c r="J60" s="383"/>
      <c r="K60" s="383"/>
      <c r="L60" s="383"/>
      <c r="M60" s="383"/>
      <c r="N60" s="383"/>
      <c r="O60" s="383"/>
      <c r="P60" s="383"/>
      <c r="Q60" s="383"/>
      <c r="R60" s="383"/>
      <c r="S60" s="383"/>
      <c r="T60" s="383"/>
      <c r="U60" s="383"/>
      <c r="V60" s="383"/>
      <c r="W60" s="383"/>
      <c r="X60" s="383"/>
      <c r="Y60" s="383"/>
      <c r="Z60" s="383"/>
      <c r="AA60" s="383"/>
      <c r="AB60" s="383"/>
      <c r="AC60" s="383"/>
      <c r="AD60" s="383"/>
      <c r="AE60" s="383"/>
      <c r="AF60" s="383"/>
      <c r="AG60" s="383"/>
      <c r="AH60" s="383"/>
      <c r="AI60" s="383"/>
      <c r="AJ60" s="383"/>
      <c r="AK60" s="383"/>
      <c r="AL60" s="383"/>
      <c r="AM60" s="383"/>
      <c r="AN60" s="383"/>
      <c r="AO60" s="383"/>
      <c r="AP60" s="373" t="s">
        <v>382</v>
      </c>
      <c r="AQ60" s="373"/>
      <c r="AR60" s="373"/>
      <c r="AS60" s="373"/>
      <c r="AT60" s="373"/>
      <c r="AU60" s="373"/>
      <c r="AV60" s="373"/>
      <c r="AW60" s="373"/>
      <c r="AX60" s="373"/>
      <c r="AY60" s="373"/>
      <c r="AZ60" s="373"/>
      <c r="BA60" s="373"/>
      <c r="BB60" s="373"/>
      <c r="BC60" s="373"/>
      <c r="BD60" s="373"/>
      <c r="BE60" s="373"/>
      <c r="BF60" s="380" t="s">
        <v>23</v>
      </c>
      <c r="BG60" s="380"/>
      <c r="BH60" s="380"/>
      <c r="BI60" s="380"/>
      <c r="BJ60" s="380"/>
      <c r="BK60" s="380"/>
      <c r="BL60" s="380"/>
      <c r="BM60" s="380"/>
      <c r="BN60" s="380"/>
      <c r="BO60" s="380"/>
      <c r="BP60" s="380"/>
      <c r="BQ60" s="380" t="s">
        <v>23</v>
      </c>
      <c r="BR60" s="380"/>
      <c r="BS60" s="380"/>
      <c r="BT60" s="380"/>
      <c r="BU60" s="380"/>
      <c r="BV60" s="380"/>
      <c r="BW60" s="380"/>
      <c r="BX60" s="380"/>
      <c r="BY60" s="380"/>
      <c r="BZ60" s="380"/>
      <c r="CA60" s="380"/>
      <c r="CB60" s="362" t="s">
        <v>23</v>
      </c>
      <c r="CC60" s="362"/>
      <c r="CD60" s="362"/>
      <c r="CE60" s="362"/>
      <c r="CF60" s="362"/>
      <c r="CG60" s="362"/>
      <c r="CH60" s="362"/>
      <c r="CI60" s="362"/>
      <c r="CJ60" s="362"/>
      <c r="CK60" s="362"/>
      <c r="CL60" s="362"/>
      <c r="CM60" s="362" t="s">
        <v>23</v>
      </c>
      <c r="CN60" s="362"/>
      <c r="CO60" s="362"/>
      <c r="CP60" s="362"/>
      <c r="CQ60" s="362"/>
      <c r="CR60" s="362"/>
      <c r="CS60" s="362"/>
      <c r="CT60" s="362"/>
      <c r="CU60" s="362"/>
      <c r="CV60" s="362"/>
      <c r="CW60" s="362"/>
      <c r="CX60" s="362" t="s">
        <v>23</v>
      </c>
      <c r="CY60" s="362"/>
      <c r="CZ60" s="362"/>
      <c r="DA60" s="362"/>
      <c r="DB60" s="362"/>
      <c r="DC60" s="362"/>
      <c r="DD60" s="362"/>
      <c r="DE60" s="362"/>
      <c r="DF60" s="362"/>
      <c r="DG60" s="362"/>
      <c r="DH60" s="362"/>
      <c r="DI60" s="362" t="s">
        <v>23</v>
      </c>
      <c r="DJ60" s="362"/>
      <c r="DK60" s="362"/>
      <c r="DL60" s="362"/>
      <c r="DM60" s="362"/>
      <c r="DN60" s="362"/>
      <c r="DO60" s="362"/>
      <c r="DP60" s="362"/>
      <c r="DQ60" s="362"/>
      <c r="DR60" s="362"/>
      <c r="DS60" s="362"/>
      <c r="DT60" s="362" t="s">
        <v>23</v>
      </c>
      <c r="DU60" s="362"/>
      <c r="DV60" s="362"/>
      <c r="DW60" s="362"/>
      <c r="DX60" s="362"/>
      <c r="DY60" s="362"/>
      <c r="DZ60" s="362"/>
      <c r="EA60" s="362"/>
      <c r="EB60" s="362"/>
      <c r="EC60" s="362"/>
      <c r="ED60" s="362"/>
      <c r="EE60" s="362" t="s">
        <v>23</v>
      </c>
      <c r="EF60" s="362"/>
      <c r="EG60" s="362"/>
      <c r="EH60" s="362"/>
      <c r="EI60" s="362"/>
      <c r="EJ60" s="362"/>
      <c r="EK60" s="362"/>
      <c r="EL60" s="362"/>
      <c r="EM60" s="362"/>
      <c r="EN60" s="362"/>
      <c r="EO60" s="362"/>
      <c r="EP60" s="362" t="s">
        <v>23</v>
      </c>
      <c r="EQ60" s="362"/>
      <c r="ER60" s="362"/>
      <c r="ES60" s="362"/>
      <c r="ET60" s="362"/>
      <c r="EU60" s="362"/>
      <c r="EV60" s="362"/>
      <c r="EW60" s="362"/>
      <c r="EX60" s="362"/>
      <c r="EY60" s="362"/>
      <c r="EZ60" s="362"/>
      <c r="FA60" s="362" t="s">
        <v>23</v>
      </c>
      <c r="FB60" s="362"/>
      <c r="FC60" s="362"/>
      <c r="FD60" s="362"/>
      <c r="FE60" s="362"/>
      <c r="FF60" s="362"/>
      <c r="FG60" s="362"/>
      <c r="FH60" s="362"/>
      <c r="FI60" s="362"/>
      <c r="FJ60" s="362"/>
      <c r="FK60" s="362"/>
      <c r="FL60" s="380" t="s">
        <v>23</v>
      </c>
      <c r="FM60" s="380"/>
      <c r="FN60" s="380"/>
      <c r="FO60" s="380"/>
      <c r="FP60" s="380"/>
      <c r="FQ60" s="380"/>
      <c r="FR60" s="380"/>
      <c r="FS60" s="380"/>
      <c r="FT60" s="380"/>
      <c r="FU60" s="380"/>
      <c r="FV60" s="380"/>
      <c r="FW60" s="380" t="s">
        <v>23</v>
      </c>
      <c r="FX60" s="380"/>
      <c r="FY60" s="380"/>
      <c r="FZ60" s="380"/>
      <c r="GA60" s="380"/>
      <c r="GB60" s="380"/>
      <c r="GC60" s="380"/>
      <c r="GD60" s="380"/>
      <c r="GE60" s="380"/>
      <c r="GF60" s="380"/>
      <c r="GG60" s="380"/>
      <c r="GH60" s="380" t="s">
        <v>23</v>
      </c>
      <c r="GI60" s="380"/>
      <c r="GJ60" s="380"/>
      <c r="GK60" s="380"/>
      <c r="GL60" s="380"/>
      <c r="GM60" s="380"/>
      <c r="GN60" s="380"/>
      <c r="GO60" s="380"/>
      <c r="GP60" s="380"/>
      <c r="GQ60" s="380"/>
      <c r="GR60" s="380"/>
      <c r="GS60" s="380" t="s">
        <v>23</v>
      </c>
      <c r="GT60" s="380"/>
      <c r="GU60" s="380"/>
      <c r="GV60" s="380"/>
      <c r="GW60" s="380"/>
      <c r="GX60" s="380"/>
      <c r="GY60" s="380"/>
      <c r="GZ60" s="380"/>
      <c r="HA60" s="380"/>
      <c r="HB60" s="380"/>
      <c r="HC60" s="380"/>
    </row>
    <row r="61" spans="1:211" x14ac:dyDescent="0.25">
      <c r="A61" s="373"/>
      <c r="B61" s="373"/>
      <c r="C61" s="373"/>
      <c r="D61" s="373"/>
      <c r="E61" s="373"/>
      <c r="F61" s="373"/>
      <c r="G61" s="373"/>
      <c r="H61" s="373"/>
      <c r="I61" s="383" t="s">
        <v>410</v>
      </c>
      <c r="J61" s="383"/>
      <c r="K61" s="383"/>
      <c r="L61" s="383"/>
      <c r="M61" s="383"/>
      <c r="N61" s="383"/>
      <c r="O61" s="383"/>
      <c r="P61" s="383"/>
      <c r="Q61" s="383"/>
      <c r="R61" s="383"/>
      <c r="S61" s="383"/>
      <c r="T61" s="383"/>
      <c r="U61" s="383"/>
      <c r="V61" s="383"/>
      <c r="W61" s="383"/>
      <c r="X61" s="383"/>
      <c r="Y61" s="383"/>
      <c r="Z61" s="383"/>
      <c r="AA61" s="383"/>
      <c r="AB61" s="383"/>
      <c r="AC61" s="383"/>
      <c r="AD61" s="383"/>
      <c r="AE61" s="383"/>
      <c r="AF61" s="383"/>
      <c r="AG61" s="383"/>
      <c r="AH61" s="383"/>
      <c r="AI61" s="383"/>
      <c r="AJ61" s="383"/>
      <c r="AK61" s="383"/>
      <c r="AL61" s="383"/>
      <c r="AM61" s="383"/>
      <c r="AN61" s="383"/>
      <c r="AO61" s="383"/>
      <c r="AP61" s="373"/>
      <c r="AQ61" s="373"/>
      <c r="AR61" s="373"/>
      <c r="AS61" s="373"/>
      <c r="AT61" s="373"/>
      <c r="AU61" s="373"/>
      <c r="AV61" s="373"/>
      <c r="AW61" s="373"/>
      <c r="AX61" s="373"/>
      <c r="AY61" s="373"/>
      <c r="AZ61" s="373"/>
      <c r="BA61" s="373"/>
      <c r="BB61" s="373"/>
      <c r="BC61" s="373"/>
      <c r="BD61" s="373"/>
      <c r="BE61" s="373"/>
      <c r="BF61" s="380"/>
      <c r="BG61" s="380"/>
      <c r="BH61" s="380"/>
      <c r="BI61" s="380"/>
      <c r="BJ61" s="380"/>
      <c r="BK61" s="380"/>
      <c r="BL61" s="380"/>
      <c r="BM61" s="380"/>
      <c r="BN61" s="380"/>
      <c r="BO61" s="380"/>
      <c r="BP61" s="380"/>
      <c r="BQ61" s="380"/>
      <c r="BR61" s="380"/>
      <c r="BS61" s="380"/>
      <c r="BT61" s="380"/>
      <c r="BU61" s="380"/>
      <c r="BV61" s="380"/>
      <c r="BW61" s="380"/>
      <c r="BX61" s="380"/>
      <c r="BY61" s="380"/>
      <c r="BZ61" s="380"/>
      <c r="CA61" s="380"/>
      <c r="CB61" s="362"/>
      <c r="CC61" s="362"/>
      <c r="CD61" s="362"/>
      <c r="CE61" s="362"/>
      <c r="CF61" s="362"/>
      <c r="CG61" s="362"/>
      <c r="CH61" s="362"/>
      <c r="CI61" s="362"/>
      <c r="CJ61" s="362"/>
      <c r="CK61" s="362"/>
      <c r="CL61" s="362"/>
      <c r="CM61" s="362"/>
      <c r="CN61" s="362"/>
      <c r="CO61" s="362"/>
      <c r="CP61" s="362"/>
      <c r="CQ61" s="362"/>
      <c r="CR61" s="362"/>
      <c r="CS61" s="362"/>
      <c r="CT61" s="362"/>
      <c r="CU61" s="362"/>
      <c r="CV61" s="362"/>
      <c r="CW61" s="362"/>
      <c r="CX61" s="362"/>
      <c r="CY61" s="362"/>
      <c r="CZ61" s="362"/>
      <c r="DA61" s="362"/>
      <c r="DB61" s="362"/>
      <c r="DC61" s="362"/>
      <c r="DD61" s="362"/>
      <c r="DE61" s="362"/>
      <c r="DF61" s="362"/>
      <c r="DG61" s="362"/>
      <c r="DH61" s="362"/>
      <c r="DI61" s="362"/>
      <c r="DJ61" s="362"/>
      <c r="DK61" s="362"/>
      <c r="DL61" s="362"/>
      <c r="DM61" s="362"/>
      <c r="DN61" s="362"/>
      <c r="DO61" s="362"/>
      <c r="DP61" s="362"/>
      <c r="DQ61" s="362"/>
      <c r="DR61" s="362"/>
      <c r="DS61" s="362"/>
      <c r="DT61" s="362"/>
      <c r="DU61" s="362"/>
      <c r="DV61" s="362"/>
      <c r="DW61" s="362"/>
      <c r="DX61" s="362"/>
      <c r="DY61" s="362"/>
      <c r="DZ61" s="362"/>
      <c r="EA61" s="362"/>
      <c r="EB61" s="362"/>
      <c r="EC61" s="362"/>
      <c r="ED61" s="362"/>
      <c r="EE61" s="362"/>
      <c r="EF61" s="362"/>
      <c r="EG61" s="362"/>
      <c r="EH61" s="362"/>
      <c r="EI61" s="362"/>
      <c r="EJ61" s="362"/>
      <c r="EK61" s="362"/>
      <c r="EL61" s="362"/>
      <c r="EM61" s="362"/>
      <c r="EN61" s="362"/>
      <c r="EO61" s="362"/>
      <c r="EP61" s="362"/>
      <c r="EQ61" s="362"/>
      <c r="ER61" s="362"/>
      <c r="ES61" s="362"/>
      <c r="ET61" s="362"/>
      <c r="EU61" s="362"/>
      <c r="EV61" s="362"/>
      <c r="EW61" s="362"/>
      <c r="EX61" s="362"/>
      <c r="EY61" s="362"/>
      <c r="EZ61" s="362"/>
      <c r="FA61" s="362"/>
      <c r="FB61" s="362"/>
      <c r="FC61" s="362"/>
      <c r="FD61" s="362"/>
      <c r="FE61" s="362"/>
      <c r="FF61" s="362"/>
      <c r="FG61" s="362"/>
      <c r="FH61" s="362"/>
      <c r="FI61" s="362"/>
      <c r="FJ61" s="362"/>
      <c r="FK61" s="362"/>
      <c r="FL61" s="380"/>
      <c r="FM61" s="380"/>
      <c r="FN61" s="380"/>
      <c r="FO61" s="380"/>
      <c r="FP61" s="380"/>
      <c r="FQ61" s="380"/>
      <c r="FR61" s="380"/>
      <c r="FS61" s="380"/>
      <c r="FT61" s="380"/>
      <c r="FU61" s="380"/>
      <c r="FV61" s="380"/>
      <c r="FW61" s="380"/>
      <c r="FX61" s="380"/>
      <c r="FY61" s="380"/>
      <c r="FZ61" s="380"/>
      <c r="GA61" s="380"/>
      <c r="GB61" s="380"/>
      <c r="GC61" s="380"/>
      <c r="GD61" s="380"/>
      <c r="GE61" s="380"/>
      <c r="GF61" s="380"/>
      <c r="GG61" s="380"/>
      <c r="GH61" s="380"/>
      <c r="GI61" s="380"/>
      <c r="GJ61" s="380"/>
      <c r="GK61" s="380"/>
      <c r="GL61" s="380"/>
      <c r="GM61" s="380"/>
      <c r="GN61" s="380"/>
      <c r="GO61" s="380"/>
      <c r="GP61" s="380"/>
      <c r="GQ61" s="380"/>
      <c r="GR61" s="380"/>
      <c r="GS61" s="380"/>
      <c r="GT61" s="380"/>
      <c r="GU61" s="380"/>
      <c r="GV61" s="380"/>
      <c r="GW61" s="380"/>
      <c r="GX61" s="380"/>
      <c r="GY61" s="380"/>
      <c r="GZ61" s="380"/>
      <c r="HA61" s="380"/>
      <c r="HB61" s="380"/>
      <c r="HC61" s="380"/>
    </row>
    <row r="62" spans="1:211" x14ac:dyDescent="0.25">
      <c r="A62" s="373"/>
      <c r="B62" s="373"/>
      <c r="C62" s="373"/>
      <c r="D62" s="373"/>
      <c r="E62" s="373"/>
      <c r="F62" s="373"/>
      <c r="G62" s="373"/>
      <c r="H62" s="373"/>
      <c r="I62" s="383" t="s">
        <v>411</v>
      </c>
      <c r="J62" s="383"/>
      <c r="K62" s="383"/>
      <c r="L62" s="383"/>
      <c r="M62" s="383"/>
      <c r="N62" s="383"/>
      <c r="O62" s="383"/>
      <c r="P62" s="383"/>
      <c r="Q62" s="383"/>
      <c r="R62" s="383"/>
      <c r="S62" s="383"/>
      <c r="T62" s="383"/>
      <c r="U62" s="383"/>
      <c r="V62" s="383"/>
      <c r="W62" s="383"/>
      <c r="X62" s="383"/>
      <c r="Y62" s="383"/>
      <c r="Z62" s="383"/>
      <c r="AA62" s="383"/>
      <c r="AB62" s="383"/>
      <c r="AC62" s="383"/>
      <c r="AD62" s="383"/>
      <c r="AE62" s="383"/>
      <c r="AF62" s="383"/>
      <c r="AG62" s="383"/>
      <c r="AH62" s="383"/>
      <c r="AI62" s="383"/>
      <c r="AJ62" s="383"/>
      <c r="AK62" s="383"/>
      <c r="AL62" s="383"/>
      <c r="AM62" s="383"/>
      <c r="AN62" s="383"/>
      <c r="AO62" s="383"/>
      <c r="AP62" s="373" t="s">
        <v>382</v>
      </c>
      <c r="AQ62" s="373"/>
      <c r="AR62" s="373"/>
      <c r="AS62" s="373"/>
      <c r="AT62" s="373"/>
      <c r="AU62" s="373"/>
      <c r="AV62" s="373"/>
      <c r="AW62" s="373"/>
      <c r="AX62" s="373"/>
      <c r="AY62" s="373"/>
      <c r="AZ62" s="373"/>
      <c r="BA62" s="373"/>
      <c r="BB62" s="373"/>
      <c r="BC62" s="373"/>
      <c r="BD62" s="373"/>
      <c r="BE62" s="373"/>
      <c r="BF62" s="380" t="s">
        <v>23</v>
      </c>
      <c r="BG62" s="380"/>
      <c r="BH62" s="380"/>
      <c r="BI62" s="380"/>
      <c r="BJ62" s="380"/>
      <c r="BK62" s="380"/>
      <c r="BL62" s="380"/>
      <c r="BM62" s="380"/>
      <c r="BN62" s="380"/>
      <c r="BO62" s="380"/>
      <c r="BP62" s="380"/>
      <c r="BQ62" s="380" t="s">
        <v>23</v>
      </c>
      <c r="BR62" s="380"/>
      <c r="BS62" s="380"/>
      <c r="BT62" s="380"/>
      <c r="BU62" s="380"/>
      <c r="BV62" s="380"/>
      <c r="BW62" s="380"/>
      <c r="BX62" s="380"/>
      <c r="BY62" s="380"/>
      <c r="BZ62" s="380"/>
      <c r="CA62" s="380"/>
      <c r="CB62" s="362" t="s">
        <v>23</v>
      </c>
      <c r="CC62" s="362"/>
      <c r="CD62" s="362"/>
      <c r="CE62" s="362"/>
      <c r="CF62" s="362"/>
      <c r="CG62" s="362"/>
      <c r="CH62" s="362"/>
      <c r="CI62" s="362"/>
      <c r="CJ62" s="362"/>
      <c r="CK62" s="362"/>
      <c r="CL62" s="362"/>
      <c r="CM62" s="362" t="s">
        <v>23</v>
      </c>
      <c r="CN62" s="362"/>
      <c r="CO62" s="362"/>
      <c r="CP62" s="362"/>
      <c r="CQ62" s="362"/>
      <c r="CR62" s="362"/>
      <c r="CS62" s="362"/>
      <c r="CT62" s="362"/>
      <c r="CU62" s="362"/>
      <c r="CV62" s="362"/>
      <c r="CW62" s="362"/>
      <c r="CX62" s="362" t="s">
        <v>23</v>
      </c>
      <c r="CY62" s="362"/>
      <c r="CZ62" s="362"/>
      <c r="DA62" s="362"/>
      <c r="DB62" s="362"/>
      <c r="DC62" s="362"/>
      <c r="DD62" s="362"/>
      <c r="DE62" s="362"/>
      <c r="DF62" s="362"/>
      <c r="DG62" s="362"/>
      <c r="DH62" s="362"/>
      <c r="DI62" s="362" t="s">
        <v>23</v>
      </c>
      <c r="DJ62" s="362"/>
      <c r="DK62" s="362"/>
      <c r="DL62" s="362"/>
      <c r="DM62" s="362"/>
      <c r="DN62" s="362"/>
      <c r="DO62" s="362"/>
      <c r="DP62" s="362"/>
      <c r="DQ62" s="362"/>
      <c r="DR62" s="362"/>
      <c r="DS62" s="362"/>
      <c r="DT62" s="362" t="s">
        <v>23</v>
      </c>
      <c r="DU62" s="362"/>
      <c r="DV62" s="362"/>
      <c r="DW62" s="362"/>
      <c r="DX62" s="362"/>
      <c r="DY62" s="362"/>
      <c r="DZ62" s="362"/>
      <c r="EA62" s="362"/>
      <c r="EB62" s="362"/>
      <c r="EC62" s="362"/>
      <c r="ED62" s="362"/>
      <c r="EE62" s="362" t="s">
        <v>23</v>
      </c>
      <c r="EF62" s="362"/>
      <c r="EG62" s="362"/>
      <c r="EH62" s="362"/>
      <c r="EI62" s="362"/>
      <c r="EJ62" s="362"/>
      <c r="EK62" s="362"/>
      <c r="EL62" s="362"/>
      <c r="EM62" s="362"/>
      <c r="EN62" s="362"/>
      <c r="EO62" s="362"/>
      <c r="EP62" s="362" t="s">
        <v>23</v>
      </c>
      <c r="EQ62" s="362"/>
      <c r="ER62" s="362"/>
      <c r="ES62" s="362"/>
      <c r="ET62" s="362"/>
      <c r="EU62" s="362"/>
      <c r="EV62" s="362"/>
      <c r="EW62" s="362"/>
      <c r="EX62" s="362"/>
      <c r="EY62" s="362"/>
      <c r="EZ62" s="362"/>
      <c r="FA62" s="362" t="s">
        <v>23</v>
      </c>
      <c r="FB62" s="362"/>
      <c r="FC62" s="362"/>
      <c r="FD62" s="362"/>
      <c r="FE62" s="362"/>
      <c r="FF62" s="362"/>
      <c r="FG62" s="362"/>
      <c r="FH62" s="362"/>
      <c r="FI62" s="362"/>
      <c r="FJ62" s="362"/>
      <c r="FK62" s="362"/>
      <c r="FL62" s="380" t="s">
        <v>23</v>
      </c>
      <c r="FM62" s="380"/>
      <c r="FN62" s="380"/>
      <c r="FO62" s="380"/>
      <c r="FP62" s="380"/>
      <c r="FQ62" s="380"/>
      <c r="FR62" s="380"/>
      <c r="FS62" s="380"/>
      <c r="FT62" s="380"/>
      <c r="FU62" s="380"/>
      <c r="FV62" s="380"/>
      <c r="FW62" s="380" t="s">
        <v>23</v>
      </c>
      <c r="FX62" s="380"/>
      <c r="FY62" s="380"/>
      <c r="FZ62" s="380"/>
      <c r="GA62" s="380"/>
      <c r="GB62" s="380"/>
      <c r="GC62" s="380"/>
      <c r="GD62" s="380"/>
      <c r="GE62" s="380"/>
      <c r="GF62" s="380"/>
      <c r="GG62" s="380"/>
      <c r="GH62" s="380" t="s">
        <v>23</v>
      </c>
      <c r="GI62" s="380"/>
      <c r="GJ62" s="380"/>
      <c r="GK62" s="380"/>
      <c r="GL62" s="380"/>
      <c r="GM62" s="380"/>
      <c r="GN62" s="380"/>
      <c r="GO62" s="380"/>
      <c r="GP62" s="380"/>
      <c r="GQ62" s="380"/>
      <c r="GR62" s="380"/>
      <c r="GS62" s="380" t="s">
        <v>23</v>
      </c>
      <c r="GT62" s="380"/>
      <c r="GU62" s="380"/>
      <c r="GV62" s="380"/>
      <c r="GW62" s="380"/>
      <c r="GX62" s="380"/>
      <c r="GY62" s="380"/>
      <c r="GZ62" s="380"/>
      <c r="HA62" s="380"/>
      <c r="HB62" s="380"/>
      <c r="HC62" s="380"/>
    </row>
    <row r="63" spans="1:211" x14ac:dyDescent="0.25">
      <c r="A63" s="373"/>
      <c r="B63" s="373"/>
      <c r="C63" s="373"/>
      <c r="D63" s="373"/>
      <c r="E63" s="373"/>
      <c r="F63" s="373"/>
      <c r="G63" s="373"/>
      <c r="H63" s="373"/>
      <c r="I63" s="383" t="s">
        <v>237</v>
      </c>
      <c r="J63" s="383"/>
      <c r="K63" s="383"/>
      <c r="L63" s="383"/>
      <c r="M63" s="383"/>
      <c r="N63" s="383"/>
      <c r="O63" s="383"/>
      <c r="P63" s="383"/>
      <c r="Q63" s="383"/>
      <c r="R63" s="383"/>
      <c r="S63" s="383"/>
      <c r="T63" s="383"/>
      <c r="U63" s="383"/>
      <c r="V63" s="383"/>
      <c r="W63" s="383"/>
      <c r="X63" s="383"/>
      <c r="Y63" s="383"/>
      <c r="Z63" s="383"/>
      <c r="AA63" s="383"/>
      <c r="AB63" s="383"/>
      <c r="AC63" s="383"/>
      <c r="AD63" s="383"/>
      <c r="AE63" s="383"/>
      <c r="AF63" s="383"/>
      <c r="AG63" s="383"/>
      <c r="AH63" s="383"/>
      <c r="AI63" s="383"/>
      <c r="AJ63" s="383"/>
      <c r="AK63" s="383"/>
      <c r="AL63" s="383"/>
      <c r="AM63" s="383"/>
      <c r="AN63" s="383"/>
      <c r="AO63" s="383"/>
      <c r="AP63" s="373" t="s">
        <v>382</v>
      </c>
      <c r="AQ63" s="373"/>
      <c r="AR63" s="373"/>
      <c r="AS63" s="373"/>
      <c r="AT63" s="373"/>
      <c r="AU63" s="373"/>
      <c r="AV63" s="373"/>
      <c r="AW63" s="373"/>
      <c r="AX63" s="373"/>
      <c r="AY63" s="373"/>
      <c r="AZ63" s="373"/>
      <c r="BA63" s="373"/>
      <c r="BB63" s="373"/>
      <c r="BC63" s="373"/>
      <c r="BD63" s="373"/>
      <c r="BE63" s="373"/>
      <c r="BF63" s="380" t="s">
        <v>23</v>
      </c>
      <c r="BG63" s="380"/>
      <c r="BH63" s="380"/>
      <c r="BI63" s="380"/>
      <c r="BJ63" s="380"/>
      <c r="BK63" s="380"/>
      <c r="BL63" s="380"/>
      <c r="BM63" s="380"/>
      <c r="BN63" s="380"/>
      <c r="BO63" s="380"/>
      <c r="BP63" s="380"/>
      <c r="BQ63" s="380" t="s">
        <v>23</v>
      </c>
      <c r="BR63" s="380"/>
      <c r="BS63" s="380"/>
      <c r="BT63" s="380"/>
      <c r="BU63" s="380"/>
      <c r="BV63" s="380"/>
      <c r="BW63" s="380"/>
      <c r="BX63" s="380"/>
      <c r="BY63" s="380"/>
      <c r="BZ63" s="380"/>
      <c r="CA63" s="380"/>
      <c r="CB63" s="362" t="s">
        <v>23</v>
      </c>
      <c r="CC63" s="362"/>
      <c r="CD63" s="362"/>
      <c r="CE63" s="362"/>
      <c r="CF63" s="362"/>
      <c r="CG63" s="362"/>
      <c r="CH63" s="362"/>
      <c r="CI63" s="362"/>
      <c r="CJ63" s="362"/>
      <c r="CK63" s="362"/>
      <c r="CL63" s="362"/>
      <c r="CM63" s="362" t="s">
        <v>23</v>
      </c>
      <c r="CN63" s="362"/>
      <c r="CO63" s="362"/>
      <c r="CP63" s="362"/>
      <c r="CQ63" s="362"/>
      <c r="CR63" s="362"/>
      <c r="CS63" s="362"/>
      <c r="CT63" s="362"/>
      <c r="CU63" s="362"/>
      <c r="CV63" s="362"/>
      <c r="CW63" s="362"/>
      <c r="CX63" s="362" t="s">
        <v>23</v>
      </c>
      <c r="CY63" s="362"/>
      <c r="CZ63" s="362"/>
      <c r="DA63" s="362"/>
      <c r="DB63" s="362"/>
      <c r="DC63" s="362"/>
      <c r="DD63" s="362"/>
      <c r="DE63" s="362"/>
      <c r="DF63" s="362"/>
      <c r="DG63" s="362"/>
      <c r="DH63" s="362"/>
      <c r="DI63" s="362" t="s">
        <v>23</v>
      </c>
      <c r="DJ63" s="362"/>
      <c r="DK63" s="362"/>
      <c r="DL63" s="362"/>
      <c r="DM63" s="362"/>
      <c r="DN63" s="362"/>
      <c r="DO63" s="362"/>
      <c r="DP63" s="362"/>
      <c r="DQ63" s="362"/>
      <c r="DR63" s="362"/>
      <c r="DS63" s="362"/>
      <c r="DT63" s="362" t="s">
        <v>23</v>
      </c>
      <c r="DU63" s="362"/>
      <c r="DV63" s="362"/>
      <c r="DW63" s="362"/>
      <c r="DX63" s="362"/>
      <c r="DY63" s="362"/>
      <c r="DZ63" s="362"/>
      <c r="EA63" s="362"/>
      <c r="EB63" s="362"/>
      <c r="EC63" s="362"/>
      <c r="ED63" s="362"/>
      <c r="EE63" s="362" t="s">
        <v>23</v>
      </c>
      <c r="EF63" s="362"/>
      <c r="EG63" s="362"/>
      <c r="EH63" s="362"/>
      <c r="EI63" s="362"/>
      <c r="EJ63" s="362"/>
      <c r="EK63" s="362"/>
      <c r="EL63" s="362"/>
      <c r="EM63" s="362"/>
      <c r="EN63" s="362"/>
      <c r="EO63" s="362"/>
      <c r="EP63" s="362" t="s">
        <v>23</v>
      </c>
      <c r="EQ63" s="362"/>
      <c r="ER63" s="362"/>
      <c r="ES63" s="362"/>
      <c r="ET63" s="362"/>
      <c r="EU63" s="362"/>
      <c r="EV63" s="362"/>
      <c r="EW63" s="362"/>
      <c r="EX63" s="362"/>
      <c r="EY63" s="362"/>
      <c r="EZ63" s="362"/>
      <c r="FA63" s="362" t="s">
        <v>23</v>
      </c>
      <c r="FB63" s="362"/>
      <c r="FC63" s="362"/>
      <c r="FD63" s="362"/>
      <c r="FE63" s="362"/>
      <c r="FF63" s="362"/>
      <c r="FG63" s="362"/>
      <c r="FH63" s="362"/>
      <c r="FI63" s="362"/>
      <c r="FJ63" s="362"/>
      <c r="FK63" s="362"/>
      <c r="FL63" s="380" t="s">
        <v>23</v>
      </c>
      <c r="FM63" s="380"/>
      <c r="FN63" s="380"/>
      <c r="FO63" s="380"/>
      <c r="FP63" s="380"/>
      <c r="FQ63" s="380"/>
      <c r="FR63" s="380"/>
      <c r="FS63" s="380"/>
      <c r="FT63" s="380"/>
      <c r="FU63" s="380"/>
      <c r="FV63" s="380"/>
      <c r="FW63" s="380" t="s">
        <v>23</v>
      </c>
      <c r="FX63" s="380"/>
      <c r="FY63" s="380"/>
      <c r="FZ63" s="380"/>
      <c r="GA63" s="380"/>
      <c r="GB63" s="380"/>
      <c r="GC63" s="380"/>
      <c r="GD63" s="380"/>
      <c r="GE63" s="380"/>
      <c r="GF63" s="380"/>
      <c r="GG63" s="380"/>
      <c r="GH63" s="380" t="s">
        <v>23</v>
      </c>
      <c r="GI63" s="380"/>
      <c r="GJ63" s="380"/>
      <c r="GK63" s="380"/>
      <c r="GL63" s="380"/>
      <c r="GM63" s="380"/>
      <c r="GN63" s="380"/>
      <c r="GO63" s="380"/>
      <c r="GP63" s="380"/>
      <c r="GQ63" s="380"/>
      <c r="GR63" s="380"/>
      <c r="GS63" s="380" t="s">
        <v>23</v>
      </c>
      <c r="GT63" s="380"/>
      <c r="GU63" s="380"/>
      <c r="GV63" s="380"/>
      <c r="GW63" s="380"/>
      <c r="GX63" s="380"/>
      <c r="GY63" s="380"/>
      <c r="GZ63" s="380"/>
      <c r="HA63" s="380"/>
      <c r="HB63" s="380"/>
      <c r="HC63" s="380"/>
    </row>
    <row r="64" spans="1:211" x14ac:dyDescent="0.25">
      <c r="A64" s="373"/>
      <c r="B64" s="373"/>
      <c r="C64" s="373"/>
      <c r="D64" s="373"/>
      <c r="E64" s="373"/>
      <c r="F64" s="373"/>
      <c r="G64" s="373"/>
      <c r="H64" s="373"/>
      <c r="I64" s="383" t="s">
        <v>238</v>
      </c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383"/>
      <c r="AC64" s="383"/>
      <c r="AD64" s="383"/>
      <c r="AE64" s="383"/>
      <c r="AF64" s="383"/>
      <c r="AG64" s="383"/>
      <c r="AH64" s="383"/>
      <c r="AI64" s="383"/>
      <c r="AJ64" s="383"/>
      <c r="AK64" s="383"/>
      <c r="AL64" s="383"/>
      <c r="AM64" s="383"/>
      <c r="AN64" s="383"/>
      <c r="AO64" s="383"/>
      <c r="AP64" s="373" t="s">
        <v>382</v>
      </c>
      <c r="AQ64" s="373"/>
      <c r="AR64" s="373"/>
      <c r="AS64" s="373"/>
      <c r="AT64" s="373"/>
      <c r="AU64" s="373"/>
      <c r="AV64" s="373"/>
      <c r="AW64" s="373"/>
      <c r="AX64" s="373"/>
      <c r="AY64" s="373"/>
      <c r="AZ64" s="373"/>
      <c r="BA64" s="373"/>
      <c r="BB64" s="373"/>
      <c r="BC64" s="373"/>
      <c r="BD64" s="373"/>
      <c r="BE64" s="373"/>
      <c r="BF64" s="380" t="s">
        <v>23</v>
      </c>
      <c r="BG64" s="380"/>
      <c r="BH64" s="380"/>
      <c r="BI64" s="380"/>
      <c r="BJ64" s="380"/>
      <c r="BK64" s="380"/>
      <c r="BL64" s="380"/>
      <c r="BM64" s="380"/>
      <c r="BN64" s="380"/>
      <c r="BO64" s="380"/>
      <c r="BP64" s="380"/>
      <c r="BQ64" s="380" t="s">
        <v>23</v>
      </c>
      <c r="BR64" s="380"/>
      <c r="BS64" s="380"/>
      <c r="BT64" s="380"/>
      <c r="BU64" s="380"/>
      <c r="BV64" s="380"/>
      <c r="BW64" s="380"/>
      <c r="BX64" s="380"/>
      <c r="BY64" s="380"/>
      <c r="BZ64" s="380"/>
      <c r="CA64" s="380"/>
      <c r="CB64" s="362" t="s">
        <v>23</v>
      </c>
      <c r="CC64" s="362"/>
      <c r="CD64" s="362"/>
      <c r="CE64" s="362"/>
      <c r="CF64" s="362"/>
      <c r="CG64" s="362"/>
      <c r="CH64" s="362"/>
      <c r="CI64" s="362"/>
      <c r="CJ64" s="362"/>
      <c r="CK64" s="362"/>
      <c r="CL64" s="362"/>
      <c r="CM64" s="362" t="s">
        <v>23</v>
      </c>
      <c r="CN64" s="362"/>
      <c r="CO64" s="362"/>
      <c r="CP64" s="362"/>
      <c r="CQ64" s="362"/>
      <c r="CR64" s="362"/>
      <c r="CS64" s="362"/>
      <c r="CT64" s="362"/>
      <c r="CU64" s="362"/>
      <c r="CV64" s="362"/>
      <c r="CW64" s="362"/>
      <c r="CX64" s="362" t="s">
        <v>23</v>
      </c>
      <c r="CY64" s="362"/>
      <c r="CZ64" s="362"/>
      <c r="DA64" s="362"/>
      <c r="DB64" s="362"/>
      <c r="DC64" s="362"/>
      <c r="DD64" s="362"/>
      <c r="DE64" s="362"/>
      <c r="DF64" s="362"/>
      <c r="DG64" s="362"/>
      <c r="DH64" s="362"/>
      <c r="DI64" s="362" t="s">
        <v>23</v>
      </c>
      <c r="DJ64" s="362"/>
      <c r="DK64" s="362"/>
      <c r="DL64" s="362"/>
      <c r="DM64" s="362"/>
      <c r="DN64" s="362"/>
      <c r="DO64" s="362"/>
      <c r="DP64" s="362"/>
      <c r="DQ64" s="362"/>
      <c r="DR64" s="362"/>
      <c r="DS64" s="362"/>
      <c r="DT64" s="362" t="s">
        <v>23</v>
      </c>
      <c r="DU64" s="362"/>
      <c r="DV64" s="362"/>
      <c r="DW64" s="362"/>
      <c r="DX64" s="362"/>
      <c r="DY64" s="362"/>
      <c r="DZ64" s="362"/>
      <c r="EA64" s="362"/>
      <c r="EB64" s="362"/>
      <c r="EC64" s="362"/>
      <c r="ED64" s="362"/>
      <c r="EE64" s="362" t="s">
        <v>23</v>
      </c>
      <c r="EF64" s="362"/>
      <c r="EG64" s="362"/>
      <c r="EH64" s="362"/>
      <c r="EI64" s="362"/>
      <c r="EJ64" s="362"/>
      <c r="EK64" s="362"/>
      <c r="EL64" s="362"/>
      <c r="EM64" s="362"/>
      <c r="EN64" s="362"/>
      <c r="EO64" s="362"/>
      <c r="EP64" s="362" t="s">
        <v>23</v>
      </c>
      <c r="EQ64" s="362"/>
      <c r="ER64" s="362"/>
      <c r="ES64" s="362"/>
      <c r="ET64" s="362"/>
      <c r="EU64" s="362"/>
      <c r="EV64" s="362"/>
      <c r="EW64" s="362"/>
      <c r="EX64" s="362"/>
      <c r="EY64" s="362"/>
      <c r="EZ64" s="362"/>
      <c r="FA64" s="362" t="s">
        <v>23</v>
      </c>
      <c r="FB64" s="362"/>
      <c r="FC64" s="362"/>
      <c r="FD64" s="362"/>
      <c r="FE64" s="362"/>
      <c r="FF64" s="362"/>
      <c r="FG64" s="362"/>
      <c r="FH64" s="362"/>
      <c r="FI64" s="362"/>
      <c r="FJ64" s="362"/>
      <c r="FK64" s="362"/>
      <c r="FL64" s="380" t="s">
        <v>23</v>
      </c>
      <c r="FM64" s="380"/>
      <c r="FN64" s="380"/>
      <c r="FO64" s="380"/>
      <c r="FP64" s="380"/>
      <c r="FQ64" s="380"/>
      <c r="FR64" s="380"/>
      <c r="FS64" s="380"/>
      <c r="FT64" s="380"/>
      <c r="FU64" s="380"/>
      <c r="FV64" s="380"/>
      <c r="FW64" s="380" t="s">
        <v>23</v>
      </c>
      <c r="FX64" s="380"/>
      <c r="FY64" s="380"/>
      <c r="FZ64" s="380"/>
      <c r="GA64" s="380"/>
      <c r="GB64" s="380"/>
      <c r="GC64" s="380"/>
      <c r="GD64" s="380"/>
      <c r="GE64" s="380"/>
      <c r="GF64" s="380"/>
      <c r="GG64" s="380"/>
      <c r="GH64" s="380" t="s">
        <v>23</v>
      </c>
      <c r="GI64" s="380"/>
      <c r="GJ64" s="380"/>
      <c r="GK64" s="380"/>
      <c r="GL64" s="380"/>
      <c r="GM64" s="380"/>
      <c r="GN64" s="380"/>
      <c r="GO64" s="380"/>
      <c r="GP64" s="380"/>
      <c r="GQ64" s="380"/>
      <c r="GR64" s="380"/>
      <c r="GS64" s="380" t="s">
        <v>23</v>
      </c>
      <c r="GT64" s="380"/>
      <c r="GU64" s="380"/>
      <c r="GV64" s="380"/>
      <c r="GW64" s="380"/>
      <c r="GX64" s="380"/>
      <c r="GY64" s="380"/>
      <c r="GZ64" s="380"/>
      <c r="HA64" s="380"/>
      <c r="HB64" s="380"/>
      <c r="HC64" s="380"/>
    </row>
    <row r="65" spans="1:211" x14ac:dyDescent="0.25">
      <c r="A65" s="373" t="s">
        <v>79</v>
      </c>
      <c r="B65" s="373"/>
      <c r="C65" s="373"/>
      <c r="D65" s="373"/>
      <c r="E65" s="373"/>
      <c r="F65" s="373"/>
      <c r="G65" s="373"/>
      <c r="H65" s="373"/>
      <c r="I65" s="383" t="s">
        <v>412</v>
      </c>
      <c r="J65" s="383"/>
      <c r="K65" s="383"/>
      <c r="L65" s="383"/>
      <c r="M65" s="383"/>
      <c r="N65" s="383"/>
      <c r="O65" s="383"/>
      <c r="P65" s="383"/>
      <c r="Q65" s="383"/>
      <c r="R65" s="383"/>
      <c r="S65" s="383"/>
      <c r="T65" s="383"/>
      <c r="U65" s="383"/>
      <c r="V65" s="383"/>
      <c r="W65" s="383"/>
      <c r="X65" s="383"/>
      <c r="Y65" s="383"/>
      <c r="Z65" s="383"/>
      <c r="AA65" s="383"/>
      <c r="AB65" s="383"/>
      <c r="AC65" s="383"/>
      <c r="AD65" s="383"/>
      <c r="AE65" s="383"/>
      <c r="AF65" s="383"/>
      <c r="AG65" s="383"/>
      <c r="AH65" s="383"/>
      <c r="AI65" s="383"/>
      <c r="AJ65" s="383"/>
      <c r="AK65" s="383"/>
      <c r="AL65" s="383"/>
      <c r="AM65" s="383"/>
      <c r="AN65" s="383"/>
      <c r="AO65" s="383"/>
      <c r="AP65" s="373"/>
      <c r="AQ65" s="373"/>
      <c r="AR65" s="373"/>
      <c r="AS65" s="373"/>
      <c r="AT65" s="373"/>
      <c r="AU65" s="373"/>
      <c r="AV65" s="373"/>
      <c r="AW65" s="373"/>
      <c r="AX65" s="373"/>
      <c r="AY65" s="373"/>
      <c r="AZ65" s="373"/>
      <c r="BA65" s="373"/>
      <c r="BB65" s="373"/>
      <c r="BC65" s="373"/>
      <c r="BD65" s="373"/>
      <c r="BE65" s="373"/>
      <c r="BF65" s="380" t="s">
        <v>23</v>
      </c>
      <c r="BG65" s="380"/>
      <c r="BH65" s="380"/>
      <c r="BI65" s="380"/>
      <c r="BJ65" s="380"/>
      <c r="BK65" s="380"/>
      <c r="BL65" s="380"/>
      <c r="BM65" s="380"/>
      <c r="BN65" s="380"/>
      <c r="BO65" s="380"/>
      <c r="BP65" s="380"/>
      <c r="BQ65" s="380" t="s">
        <v>23</v>
      </c>
      <c r="BR65" s="380"/>
      <c r="BS65" s="380"/>
      <c r="BT65" s="380"/>
      <c r="BU65" s="380"/>
      <c r="BV65" s="380"/>
      <c r="BW65" s="380"/>
      <c r="BX65" s="380"/>
      <c r="BY65" s="380"/>
      <c r="BZ65" s="380"/>
      <c r="CA65" s="380"/>
      <c r="CB65" s="362" t="s">
        <v>23</v>
      </c>
      <c r="CC65" s="362"/>
      <c r="CD65" s="362"/>
      <c r="CE65" s="362"/>
      <c r="CF65" s="362"/>
      <c r="CG65" s="362"/>
      <c r="CH65" s="362"/>
      <c r="CI65" s="362"/>
      <c r="CJ65" s="362"/>
      <c r="CK65" s="362"/>
      <c r="CL65" s="362"/>
      <c r="CM65" s="362" t="s">
        <v>23</v>
      </c>
      <c r="CN65" s="362"/>
      <c r="CO65" s="362"/>
      <c r="CP65" s="362"/>
      <c r="CQ65" s="362"/>
      <c r="CR65" s="362"/>
      <c r="CS65" s="362"/>
      <c r="CT65" s="362"/>
      <c r="CU65" s="362"/>
      <c r="CV65" s="362"/>
      <c r="CW65" s="362"/>
      <c r="CX65" s="362" t="s">
        <v>23</v>
      </c>
      <c r="CY65" s="362"/>
      <c r="CZ65" s="362"/>
      <c r="DA65" s="362"/>
      <c r="DB65" s="362"/>
      <c r="DC65" s="362"/>
      <c r="DD65" s="362"/>
      <c r="DE65" s="362"/>
      <c r="DF65" s="362"/>
      <c r="DG65" s="362"/>
      <c r="DH65" s="362"/>
      <c r="DI65" s="362" t="s">
        <v>23</v>
      </c>
      <c r="DJ65" s="362"/>
      <c r="DK65" s="362"/>
      <c r="DL65" s="362"/>
      <c r="DM65" s="362"/>
      <c r="DN65" s="362"/>
      <c r="DO65" s="362"/>
      <c r="DP65" s="362"/>
      <c r="DQ65" s="362"/>
      <c r="DR65" s="362"/>
      <c r="DS65" s="362"/>
      <c r="DT65" s="362" t="s">
        <v>23</v>
      </c>
      <c r="DU65" s="362"/>
      <c r="DV65" s="362"/>
      <c r="DW65" s="362"/>
      <c r="DX65" s="362"/>
      <c r="DY65" s="362"/>
      <c r="DZ65" s="362"/>
      <c r="EA65" s="362"/>
      <c r="EB65" s="362"/>
      <c r="EC65" s="362"/>
      <c r="ED65" s="362"/>
      <c r="EE65" s="362" t="s">
        <v>23</v>
      </c>
      <c r="EF65" s="362"/>
      <c r="EG65" s="362"/>
      <c r="EH65" s="362"/>
      <c r="EI65" s="362"/>
      <c r="EJ65" s="362"/>
      <c r="EK65" s="362"/>
      <c r="EL65" s="362"/>
      <c r="EM65" s="362"/>
      <c r="EN65" s="362"/>
      <c r="EO65" s="362"/>
      <c r="EP65" s="362" t="s">
        <v>23</v>
      </c>
      <c r="EQ65" s="362"/>
      <c r="ER65" s="362"/>
      <c r="ES65" s="362"/>
      <c r="ET65" s="362"/>
      <c r="EU65" s="362"/>
      <c r="EV65" s="362"/>
      <c r="EW65" s="362"/>
      <c r="EX65" s="362"/>
      <c r="EY65" s="362"/>
      <c r="EZ65" s="362"/>
      <c r="FA65" s="362" t="s">
        <v>23</v>
      </c>
      <c r="FB65" s="362"/>
      <c r="FC65" s="362"/>
      <c r="FD65" s="362"/>
      <c r="FE65" s="362"/>
      <c r="FF65" s="362"/>
      <c r="FG65" s="362"/>
      <c r="FH65" s="362"/>
      <c r="FI65" s="362"/>
      <c r="FJ65" s="362"/>
      <c r="FK65" s="362"/>
      <c r="FL65" s="380" t="s">
        <v>23</v>
      </c>
      <c r="FM65" s="380"/>
      <c r="FN65" s="380"/>
      <c r="FO65" s="380"/>
      <c r="FP65" s="380"/>
      <c r="FQ65" s="380"/>
      <c r="FR65" s="380"/>
      <c r="FS65" s="380"/>
      <c r="FT65" s="380"/>
      <c r="FU65" s="380"/>
      <c r="FV65" s="380"/>
      <c r="FW65" s="380" t="s">
        <v>23</v>
      </c>
      <c r="FX65" s="380"/>
      <c r="FY65" s="380"/>
      <c r="FZ65" s="380"/>
      <c r="GA65" s="380"/>
      <c r="GB65" s="380"/>
      <c r="GC65" s="380"/>
      <c r="GD65" s="380"/>
      <c r="GE65" s="380"/>
      <c r="GF65" s="380"/>
      <c r="GG65" s="380"/>
      <c r="GH65" s="380" t="s">
        <v>23</v>
      </c>
      <c r="GI65" s="380"/>
      <c r="GJ65" s="380"/>
      <c r="GK65" s="380"/>
      <c r="GL65" s="380"/>
      <c r="GM65" s="380"/>
      <c r="GN65" s="380"/>
      <c r="GO65" s="380"/>
      <c r="GP65" s="380"/>
      <c r="GQ65" s="380"/>
      <c r="GR65" s="380"/>
      <c r="GS65" s="380" t="s">
        <v>23</v>
      </c>
      <c r="GT65" s="380"/>
      <c r="GU65" s="380"/>
      <c r="GV65" s="380"/>
      <c r="GW65" s="380"/>
      <c r="GX65" s="380"/>
      <c r="GY65" s="380"/>
      <c r="GZ65" s="380"/>
      <c r="HA65" s="380"/>
      <c r="HB65" s="380"/>
      <c r="HC65" s="380"/>
    </row>
    <row r="66" spans="1:211" x14ac:dyDescent="0.25">
      <c r="A66" s="373" t="s">
        <v>83</v>
      </c>
      <c r="B66" s="373"/>
      <c r="C66" s="373"/>
      <c r="D66" s="373"/>
      <c r="E66" s="373"/>
      <c r="F66" s="373"/>
      <c r="G66" s="373"/>
      <c r="H66" s="373"/>
      <c r="I66" s="383" t="s">
        <v>413</v>
      </c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383"/>
      <c r="AI66" s="383"/>
      <c r="AJ66" s="383"/>
      <c r="AK66" s="383"/>
      <c r="AL66" s="383"/>
      <c r="AM66" s="383"/>
      <c r="AN66" s="383"/>
      <c r="AO66" s="383"/>
      <c r="AP66" s="373" t="s">
        <v>414</v>
      </c>
      <c r="AQ66" s="373"/>
      <c r="AR66" s="373"/>
      <c r="AS66" s="373"/>
      <c r="AT66" s="373"/>
      <c r="AU66" s="373"/>
      <c r="AV66" s="373"/>
      <c r="AW66" s="373"/>
      <c r="AX66" s="373"/>
      <c r="AY66" s="373"/>
      <c r="AZ66" s="373"/>
      <c r="BA66" s="373"/>
      <c r="BB66" s="373"/>
      <c r="BC66" s="373"/>
      <c r="BD66" s="373"/>
      <c r="BE66" s="373"/>
      <c r="BF66" s="380" t="s">
        <v>23</v>
      </c>
      <c r="BG66" s="380"/>
      <c r="BH66" s="380"/>
      <c r="BI66" s="380"/>
      <c r="BJ66" s="380"/>
      <c r="BK66" s="380"/>
      <c r="BL66" s="380"/>
      <c r="BM66" s="380"/>
      <c r="BN66" s="380"/>
      <c r="BO66" s="380"/>
      <c r="BP66" s="380"/>
      <c r="BQ66" s="380" t="s">
        <v>23</v>
      </c>
      <c r="BR66" s="380"/>
      <c r="BS66" s="380"/>
      <c r="BT66" s="380"/>
      <c r="BU66" s="380"/>
      <c r="BV66" s="380"/>
      <c r="BW66" s="380"/>
      <c r="BX66" s="380"/>
      <c r="BY66" s="380"/>
      <c r="BZ66" s="380"/>
      <c r="CA66" s="380"/>
      <c r="CB66" s="362" t="s">
        <v>23</v>
      </c>
      <c r="CC66" s="362"/>
      <c r="CD66" s="362"/>
      <c r="CE66" s="362"/>
      <c r="CF66" s="362"/>
      <c r="CG66" s="362"/>
      <c r="CH66" s="362"/>
      <c r="CI66" s="362"/>
      <c r="CJ66" s="362"/>
      <c r="CK66" s="362"/>
      <c r="CL66" s="362"/>
      <c r="CM66" s="362" t="s">
        <v>23</v>
      </c>
      <c r="CN66" s="362"/>
      <c r="CO66" s="362"/>
      <c r="CP66" s="362"/>
      <c r="CQ66" s="362"/>
      <c r="CR66" s="362"/>
      <c r="CS66" s="362"/>
      <c r="CT66" s="362"/>
      <c r="CU66" s="362"/>
      <c r="CV66" s="362"/>
      <c r="CW66" s="362"/>
      <c r="CX66" s="362" t="s">
        <v>23</v>
      </c>
      <c r="CY66" s="362"/>
      <c r="CZ66" s="362"/>
      <c r="DA66" s="362"/>
      <c r="DB66" s="362"/>
      <c r="DC66" s="362"/>
      <c r="DD66" s="362"/>
      <c r="DE66" s="362"/>
      <c r="DF66" s="362"/>
      <c r="DG66" s="362"/>
      <c r="DH66" s="362"/>
      <c r="DI66" s="362" t="s">
        <v>23</v>
      </c>
      <c r="DJ66" s="362"/>
      <c r="DK66" s="362"/>
      <c r="DL66" s="362"/>
      <c r="DM66" s="362"/>
      <c r="DN66" s="362"/>
      <c r="DO66" s="362"/>
      <c r="DP66" s="362"/>
      <c r="DQ66" s="362"/>
      <c r="DR66" s="362"/>
      <c r="DS66" s="362"/>
      <c r="DT66" s="362" t="s">
        <v>23</v>
      </c>
      <c r="DU66" s="362"/>
      <c r="DV66" s="362"/>
      <c r="DW66" s="362"/>
      <c r="DX66" s="362"/>
      <c r="DY66" s="362"/>
      <c r="DZ66" s="362"/>
      <c r="EA66" s="362"/>
      <c r="EB66" s="362"/>
      <c r="EC66" s="362"/>
      <c r="ED66" s="362"/>
      <c r="EE66" s="362" t="s">
        <v>23</v>
      </c>
      <c r="EF66" s="362"/>
      <c r="EG66" s="362"/>
      <c r="EH66" s="362"/>
      <c r="EI66" s="362"/>
      <c r="EJ66" s="362"/>
      <c r="EK66" s="362"/>
      <c r="EL66" s="362"/>
      <c r="EM66" s="362"/>
      <c r="EN66" s="362"/>
      <c r="EO66" s="362"/>
      <c r="EP66" s="362" t="s">
        <v>23</v>
      </c>
      <c r="EQ66" s="362"/>
      <c r="ER66" s="362"/>
      <c r="ES66" s="362"/>
      <c r="ET66" s="362"/>
      <c r="EU66" s="362"/>
      <c r="EV66" s="362"/>
      <c r="EW66" s="362"/>
      <c r="EX66" s="362"/>
      <c r="EY66" s="362"/>
      <c r="EZ66" s="362"/>
      <c r="FA66" s="362" t="s">
        <v>23</v>
      </c>
      <c r="FB66" s="362"/>
      <c r="FC66" s="362"/>
      <c r="FD66" s="362"/>
      <c r="FE66" s="362"/>
      <c r="FF66" s="362"/>
      <c r="FG66" s="362"/>
      <c r="FH66" s="362"/>
      <c r="FI66" s="362"/>
      <c r="FJ66" s="362"/>
      <c r="FK66" s="362"/>
      <c r="FL66" s="380" t="s">
        <v>23</v>
      </c>
      <c r="FM66" s="380"/>
      <c r="FN66" s="380"/>
      <c r="FO66" s="380"/>
      <c r="FP66" s="380"/>
      <c r="FQ66" s="380"/>
      <c r="FR66" s="380"/>
      <c r="FS66" s="380"/>
      <c r="FT66" s="380"/>
      <c r="FU66" s="380"/>
      <c r="FV66" s="380"/>
      <c r="FW66" s="380" t="s">
        <v>23</v>
      </c>
      <c r="FX66" s="380"/>
      <c r="FY66" s="380"/>
      <c r="FZ66" s="380"/>
      <c r="GA66" s="380"/>
      <c r="GB66" s="380"/>
      <c r="GC66" s="380"/>
      <c r="GD66" s="380"/>
      <c r="GE66" s="380"/>
      <c r="GF66" s="380"/>
      <c r="GG66" s="380"/>
      <c r="GH66" s="380" t="s">
        <v>23</v>
      </c>
      <c r="GI66" s="380"/>
      <c r="GJ66" s="380"/>
      <c r="GK66" s="380"/>
      <c r="GL66" s="380"/>
      <c r="GM66" s="380"/>
      <c r="GN66" s="380"/>
      <c r="GO66" s="380"/>
      <c r="GP66" s="380"/>
      <c r="GQ66" s="380"/>
      <c r="GR66" s="380"/>
      <c r="GS66" s="380" t="s">
        <v>23</v>
      </c>
      <c r="GT66" s="380"/>
      <c r="GU66" s="380"/>
      <c r="GV66" s="380"/>
      <c r="GW66" s="380"/>
      <c r="GX66" s="380"/>
      <c r="GY66" s="380"/>
      <c r="GZ66" s="380"/>
      <c r="HA66" s="380"/>
      <c r="HB66" s="380"/>
      <c r="HC66" s="380"/>
    </row>
    <row r="67" spans="1:211" x14ac:dyDescent="0.25">
      <c r="A67" s="373"/>
      <c r="B67" s="373"/>
      <c r="C67" s="373"/>
      <c r="D67" s="373"/>
      <c r="E67" s="373"/>
      <c r="F67" s="373"/>
      <c r="G67" s="373"/>
      <c r="H67" s="373"/>
      <c r="I67" s="383" t="s">
        <v>415</v>
      </c>
      <c r="J67" s="383"/>
      <c r="K67" s="383"/>
      <c r="L67" s="383"/>
      <c r="M67" s="383"/>
      <c r="N67" s="383"/>
      <c r="O67" s="383"/>
      <c r="P67" s="383"/>
      <c r="Q67" s="383"/>
      <c r="R67" s="383"/>
      <c r="S67" s="383"/>
      <c r="T67" s="383"/>
      <c r="U67" s="383"/>
      <c r="V67" s="383"/>
      <c r="W67" s="383"/>
      <c r="X67" s="383"/>
      <c r="Y67" s="383"/>
      <c r="Z67" s="383"/>
      <c r="AA67" s="383"/>
      <c r="AB67" s="383"/>
      <c r="AC67" s="383"/>
      <c r="AD67" s="383"/>
      <c r="AE67" s="383"/>
      <c r="AF67" s="383"/>
      <c r="AG67" s="383"/>
      <c r="AH67" s="383"/>
      <c r="AI67" s="383"/>
      <c r="AJ67" s="383"/>
      <c r="AK67" s="383"/>
      <c r="AL67" s="383"/>
      <c r="AM67" s="383"/>
      <c r="AN67" s="383"/>
      <c r="AO67" s="383"/>
      <c r="AP67" s="373" t="s">
        <v>414</v>
      </c>
      <c r="AQ67" s="373"/>
      <c r="AR67" s="373"/>
      <c r="AS67" s="373"/>
      <c r="AT67" s="373"/>
      <c r="AU67" s="373"/>
      <c r="AV67" s="373"/>
      <c r="AW67" s="373"/>
      <c r="AX67" s="373"/>
      <c r="AY67" s="373"/>
      <c r="AZ67" s="373"/>
      <c r="BA67" s="373"/>
      <c r="BB67" s="373"/>
      <c r="BC67" s="373"/>
      <c r="BD67" s="373"/>
      <c r="BE67" s="373"/>
      <c r="BF67" s="380" t="s">
        <v>23</v>
      </c>
      <c r="BG67" s="380"/>
      <c r="BH67" s="380"/>
      <c r="BI67" s="380"/>
      <c r="BJ67" s="380"/>
      <c r="BK67" s="380"/>
      <c r="BL67" s="380"/>
      <c r="BM67" s="380"/>
      <c r="BN67" s="380"/>
      <c r="BO67" s="380"/>
      <c r="BP67" s="380"/>
      <c r="BQ67" s="380" t="s">
        <v>23</v>
      </c>
      <c r="BR67" s="380"/>
      <c r="BS67" s="380"/>
      <c r="BT67" s="380"/>
      <c r="BU67" s="380"/>
      <c r="BV67" s="380"/>
      <c r="BW67" s="380"/>
      <c r="BX67" s="380"/>
      <c r="BY67" s="380"/>
      <c r="BZ67" s="380"/>
      <c r="CA67" s="380"/>
      <c r="CB67" s="362" t="s">
        <v>23</v>
      </c>
      <c r="CC67" s="362"/>
      <c r="CD67" s="362"/>
      <c r="CE67" s="362"/>
      <c r="CF67" s="362"/>
      <c r="CG67" s="362"/>
      <c r="CH67" s="362"/>
      <c r="CI67" s="362"/>
      <c r="CJ67" s="362"/>
      <c r="CK67" s="362"/>
      <c r="CL67" s="362"/>
      <c r="CM67" s="362" t="s">
        <v>23</v>
      </c>
      <c r="CN67" s="362"/>
      <c r="CO67" s="362"/>
      <c r="CP67" s="362"/>
      <c r="CQ67" s="362"/>
      <c r="CR67" s="362"/>
      <c r="CS67" s="362"/>
      <c r="CT67" s="362"/>
      <c r="CU67" s="362"/>
      <c r="CV67" s="362"/>
      <c r="CW67" s="362"/>
      <c r="CX67" s="362" t="s">
        <v>23</v>
      </c>
      <c r="CY67" s="362"/>
      <c r="CZ67" s="362"/>
      <c r="DA67" s="362"/>
      <c r="DB67" s="362"/>
      <c r="DC67" s="362"/>
      <c r="DD67" s="362"/>
      <c r="DE67" s="362"/>
      <c r="DF67" s="362"/>
      <c r="DG67" s="362"/>
      <c r="DH67" s="362"/>
      <c r="DI67" s="362" t="s">
        <v>23</v>
      </c>
      <c r="DJ67" s="362"/>
      <c r="DK67" s="362"/>
      <c r="DL67" s="362"/>
      <c r="DM67" s="362"/>
      <c r="DN67" s="362"/>
      <c r="DO67" s="362"/>
      <c r="DP67" s="362"/>
      <c r="DQ67" s="362"/>
      <c r="DR67" s="362"/>
      <c r="DS67" s="362"/>
      <c r="DT67" s="362" t="s">
        <v>23</v>
      </c>
      <c r="DU67" s="362"/>
      <c r="DV67" s="362"/>
      <c r="DW67" s="362"/>
      <c r="DX67" s="362"/>
      <c r="DY67" s="362"/>
      <c r="DZ67" s="362"/>
      <c r="EA67" s="362"/>
      <c r="EB67" s="362"/>
      <c r="EC67" s="362"/>
      <c r="ED67" s="362"/>
      <c r="EE67" s="362" t="s">
        <v>23</v>
      </c>
      <c r="EF67" s="362"/>
      <c r="EG67" s="362"/>
      <c r="EH67" s="362"/>
      <c r="EI67" s="362"/>
      <c r="EJ67" s="362"/>
      <c r="EK67" s="362"/>
      <c r="EL67" s="362"/>
      <c r="EM67" s="362"/>
      <c r="EN67" s="362"/>
      <c r="EO67" s="362"/>
      <c r="EP67" s="362" t="s">
        <v>23</v>
      </c>
      <c r="EQ67" s="362"/>
      <c r="ER67" s="362"/>
      <c r="ES67" s="362"/>
      <c r="ET67" s="362"/>
      <c r="EU67" s="362"/>
      <c r="EV67" s="362"/>
      <c r="EW67" s="362"/>
      <c r="EX67" s="362"/>
      <c r="EY67" s="362"/>
      <c r="EZ67" s="362"/>
      <c r="FA67" s="362" t="s">
        <v>23</v>
      </c>
      <c r="FB67" s="362"/>
      <c r="FC67" s="362"/>
      <c r="FD67" s="362"/>
      <c r="FE67" s="362"/>
      <c r="FF67" s="362"/>
      <c r="FG67" s="362"/>
      <c r="FH67" s="362"/>
      <c r="FI67" s="362"/>
      <c r="FJ67" s="362"/>
      <c r="FK67" s="362"/>
      <c r="FL67" s="380" t="s">
        <v>23</v>
      </c>
      <c r="FM67" s="380"/>
      <c r="FN67" s="380"/>
      <c r="FO67" s="380"/>
      <c r="FP67" s="380"/>
      <c r="FQ67" s="380"/>
      <c r="FR67" s="380"/>
      <c r="FS67" s="380"/>
      <c r="FT67" s="380"/>
      <c r="FU67" s="380"/>
      <c r="FV67" s="380"/>
      <c r="FW67" s="380" t="s">
        <v>23</v>
      </c>
      <c r="FX67" s="380"/>
      <c r="FY67" s="380"/>
      <c r="FZ67" s="380"/>
      <c r="GA67" s="380"/>
      <c r="GB67" s="380"/>
      <c r="GC67" s="380"/>
      <c r="GD67" s="380"/>
      <c r="GE67" s="380"/>
      <c r="GF67" s="380"/>
      <c r="GG67" s="380"/>
      <c r="GH67" s="380" t="s">
        <v>23</v>
      </c>
      <c r="GI67" s="380"/>
      <c r="GJ67" s="380"/>
      <c r="GK67" s="380"/>
      <c r="GL67" s="380"/>
      <c r="GM67" s="380"/>
      <c r="GN67" s="380"/>
      <c r="GO67" s="380"/>
      <c r="GP67" s="380"/>
      <c r="GQ67" s="380"/>
      <c r="GR67" s="380"/>
      <c r="GS67" s="380" t="s">
        <v>23</v>
      </c>
      <c r="GT67" s="380"/>
      <c r="GU67" s="380"/>
      <c r="GV67" s="380"/>
      <c r="GW67" s="380"/>
      <c r="GX67" s="380"/>
      <c r="GY67" s="380"/>
      <c r="GZ67" s="380"/>
      <c r="HA67" s="380"/>
      <c r="HB67" s="380"/>
      <c r="HC67" s="380"/>
    </row>
    <row r="68" spans="1:211" x14ac:dyDescent="0.25">
      <c r="A68" s="373" t="s">
        <v>91</v>
      </c>
      <c r="B68" s="373"/>
      <c r="C68" s="373"/>
      <c r="D68" s="373"/>
      <c r="E68" s="373"/>
      <c r="F68" s="373"/>
      <c r="G68" s="373"/>
      <c r="H68" s="373"/>
      <c r="I68" s="383" t="s">
        <v>416</v>
      </c>
      <c r="J68" s="383"/>
      <c r="K68" s="383"/>
      <c r="L68" s="383"/>
      <c r="M68" s="383"/>
      <c r="N68" s="383"/>
      <c r="O68" s="383"/>
      <c r="P68" s="383"/>
      <c r="Q68" s="383"/>
      <c r="R68" s="383"/>
      <c r="S68" s="383"/>
      <c r="T68" s="383"/>
      <c r="U68" s="383"/>
      <c r="V68" s="383"/>
      <c r="W68" s="383"/>
      <c r="X68" s="383"/>
      <c r="Y68" s="383"/>
      <c r="Z68" s="383"/>
      <c r="AA68" s="383"/>
      <c r="AB68" s="383"/>
      <c r="AC68" s="383"/>
      <c r="AD68" s="383"/>
      <c r="AE68" s="383"/>
      <c r="AF68" s="383"/>
      <c r="AG68" s="383"/>
      <c r="AH68" s="383"/>
      <c r="AI68" s="383"/>
      <c r="AJ68" s="383"/>
      <c r="AK68" s="383"/>
      <c r="AL68" s="383"/>
      <c r="AM68" s="383"/>
      <c r="AN68" s="383"/>
      <c r="AO68" s="383"/>
      <c r="AP68" s="373" t="s">
        <v>371</v>
      </c>
      <c r="AQ68" s="373"/>
      <c r="AR68" s="373"/>
      <c r="AS68" s="373"/>
      <c r="AT68" s="373"/>
      <c r="AU68" s="373"/>
      <c r="AV68" s="373"/>
      <c r="AW68" s="373"/>
      <c r="AX68" s="373"/>
      <c r="AY68" s="373"/>
      <c r="AZ68" s="373"/>
      <c r="BA68" s="373"/>
      <c r="BB68" s="373"/>
      <c r="BC68" s="373"/>
      <c r="BD68" s="373"/>
      <c r="BE68" s="373"/>
      <c r="BF68" s="380" t="s">
        <v>23</v>
      </c>
      <c r="BG68" s="380"/>
      <c r="BH68" s="380"/>
      <c r="BI68" s="380"/>
      <c r="BJ68" s="380"/>
      <c r="BK68" s="380"/>
      <c r="BL68" s="380"/>
      <c r="BM68" s="380"/>
      <c r="BN68" s="380"/>
      <c r="BO68" s="380"/>
      <c r="BP68" s="380"/>
      <c r="BQ68" s="380" t="s">
        <v>23</v>
      </c>
      <c r="BR68" s="380"/>
      <c r="BS68" s="380"/>
      <c r="BT68" s="380"/>
      <c r="BU68" s="380"/>
      <c r="BV68" s="380"/>
      <c r="BW68" s="380"/>
      <c r="BX68" s="380"/>
      <c r="BY68" s="380"/>
      <c r="BZ68" s="380"/>
      <c r="CA68" s="380"/>
      <c r="CB68" s="362" t="s">
        <v>23</v>
      </c>
      <c r="CC68" s="362"/>
      <c r="CD68" s="362"/>
      <c r="CE68" s="362"/>
      <c r="CF68" s="362"/>
      <c r="CG68" s="362"/>
      <c r="CH68" s="362"/>
      <c r="CI68" s="362"/>
      <c r="CJ68" s="362"/>
      <c r="CK68" s="362"/>
      <c r="CL68" s="362"/>
      <c r="CM68" s="362" t="s">
        <v>23</v>
      </c>
      <c r="CN68" s="362"/>
      <c r="CO68" s="362"/>
      <c r="CP68" s="362"/>
      <c r="CQ68" s="362"/>
      <c r="CR68" s="362"/>
      <c r="CS68" s="362"/>
      <c r="CT68" s="362"/>
      <c r="CU68" s="362"/>
      <c r="CV68" s="362"/>
      <c r="CW68" s="362"/>
      <c r="CX68" s="362" t="s">
        <v>23</v>
      </c>
      <c r="CY68" s="362"/>
      <c r="CZ68" s="362"/>
      <c r="DA68" s="362"/>
      <c r="DB68" s="362"/>
      <c r="DC68" s="362"/>
      <c r="DD68" s="362"/>
      <c r="DE68" s="362"/>
      <c r="DF68" s="362"/>
      <c r="DG68" s="362"/>
      <c r="DH68" s="362"/>
      <c r="DI68" s="362" t="s">
        <v>23</v>
      </c>
      <c r="DJ68" s="362"/>
      <c r="DK68" s="362"/>
      <c r="DL68" s="362"/>
      <c r="DM68" s="362"/>
      <c r="DN68" s="362"/>
      <c r="DO68" s="362"/>
      <c r="DP68" s="362"/>
      <c r="DQ68" s="362"/>
      <c r="DR68" s="362"/>
      <c r="DS68" s="362"/>
      <c r="DT68" s="362" t="s">
        <v>23</v>
      </c>
      <c r="DU68" s="362"/>
      <c r="DV68" s="362"/>
      <c r="DW68" s="362"/>
      <c r="DX68" s="362"/>
      <c r="DY68" s="362"/>
      <c r="DZ68" s="362"/>
      <c r="EA68" s="362"/>
      <c r="EB68" s="362"/>
      <c r="EC68" s="362"/>
      <c r="ED68" s="362"/>
      <c r="EE68" s="362" t="s">
        <v>23</v>
      </c>
      <c r="EF68" s="362"/>
      <c r="EG68" s="362"/>
      <c r="EH68" s="362"/>
      <c r="EI68" s="362"/>
      <c r="EJ68" s="362"/>
      <c r="EK68" s="362"/>
      <c r="EL68" s="362"/>
      <c r="EM68" s="362"/>
      <c r="EN68" s="362"/>
      <c r="EO68" s="362"/>
      <c r="EP68" s="362" t="s">
        <v>23</v>
      </c>
      <c r="EQ68" s="362"/>
      <c r="ER68" s="362"/>
      <c r="ES68" s="362"/>
      <c r="ET68" s="362"/>
      <c r="EU68" s="362"/>
      <c r="EV68" s="362"/>
      <c r="EW68" s="362"/>
      <c r="EX68" s="362"/>
      <c r="EY68" s="362"/>
      <c r="EZ68" s="362"/>
      <c r="FA68" s="362" t="s">
        <v>23</v>
      </c>
      <c r="FB68" s="362"/>
      <c r="FC68" s="362"/>
      <c r="FD68" s="362"/>
      <c r="FE68" s="362"/>
      <c r="FF68" s="362"/>
      <c r="FG68" s="362"/>
      <c r="FH68" s="362"/>
      <c r="FI68" s="362"/>
      <c r="FJ68" s="362"/>
      <c r="FK68" s="362"/>
      <c r="FL68" s="380" t="s">
        <v>23</v>
      </c>
      <c r="FM68" s="380"/>
      <c r="FN68" s="380"/>
      <c r="FO68" s="380"/>
      <c r="FP68" s="380"/>
      <c r="FQ68" s="380"/>
      <c r="FR68" s="380"/>
      <c r="FS68" s="380"/>
      <c r="FT68" s="380"/>
      <c r="FU68" s="380"/>
      <c r="FV68" s="380"/>
      <c r="FW68" s="380" t="s">
        <v>23</v>
      </c>
      <c r="FX68" s="380"/>
      <c r="FY68" s="380"/>
      <c r="FZ68" s="380"/>
      <c r="GA68" s="380"/>
      <c r="GB68" s="380"/>
      <c r="GC68" s="380"/>
      <c r="GD68" s="380"/>
      <c r="GE68" s="380"/>
      <c r="GF68" s="380"/>
      <c r="GG68" s="380"/>
      <c r="GH68" s="380" t="s">
        <v>23</v>
      </c>
      <c r="GI68" s="380"/>
      <c r="GJ68" s="380"/>
      <c r="GK68" s="380"/>
      <c r="GL68" s="380"/>
      <c r="GM68" s="380"/>
      <c r="GN68" s="380"/>
      <c r="GO68" s="380"/>
      <c r="GP68" s="380"/>
      <c r="GQ68" s="380"/>
      <c r="GR68" s="380"/>
      <c r="GS68" s="380" t="s">
        <v>23</v>
      </c>
      <c r="GT68" s="380"/>
      <c r="GU68" s="380"/>
      <c r="GV68" s="380"/>
      <c r="GW68" s="380"/>
      <c r="GX68" s="380"/>
      <c r="GY68" s="380"/>
      <c r="GZ68" s="380"/>
      <c r="HA68" s="380"/>
      <c r="HB68" s="380"/>
      <c r="HC68" s="380"/>
    </row>
    <row r="69" spans="1:211" x14ac:dyDescent="0.25">
      <c r="A69" s="373" t="s">
        <v>95</v>
      </c>
      <c r="B69" s="373"/>
      <c r="C69" s="373"/>
      <c r="D69" s="373"/>
      <c r="E69" s="373"/>
      <c r="F69" s="373"/>
      <c r="G69" s="373"/>
      <c r="H69" s="373"/>
      <c r="I69" s="383" t="s">
        <v>417</v>
      </c>
      <c r="J69" s="383"/>
      <c r="K69" s="383"/>
      <c r="L69" s="383"/>
      <c r="M69" s="383"/>
      <c r="N69" s="383"/>
      <c r="O69" s="383"/>
      <c r="P69" s="383"/>
      <c r="Q69" s="383"/>
      <c r="R69" s="383"/>
      <c r="S69" s="383"/>
      <c r="T69" s="383"/>
      <c r="U69" s="383"/>
      <c r="V69" s="383"/>
      <c r="W69" s="383"/>
      <c r="X69" s="383"/>
      <c r="Y69" s="383"/>
      <c r="Z69" s="383"/>
      <c r="AA69" s="383"/>
      <c r="AB69" s="383"/>
      <c r="AC69" s="383"/>
      <c r="AD69" s="383"/>
      <c r="AE69" s="383"/>
      <c r="AF69" s="383"/>
      <c r="AG69" s="383"/>
      <c r="AH69" s="383"/>
      <c r="AI69" s="383"/>
      <c r="AJ69" s="383"/>
      <c r="AK69" s="383"/>
      <c r="AL69" s="383"/>
      <c r="AM69" s="383"/>
      <c r="AN69" s="383"/>
      <c r="AO69" s="383"/>
      <c r="AP69" s="373" t="s">
        <v>418</v>
      </c>
      <c r="AQ69" s="373"/>
      <c r="AR69" s="373"/>
      <c r="AS69" s="373"/>
      <c r="AT69" s="373"/>
      <c r="AU69" s="373"/>
      <c r="AV69" s="373"/>
      <c r="AW69" s="373"/>
      <c r="AX69" s="373"/>
      <c r="AY69" s="373"/>
      <c r="AZ69" s="373"/>
      <c r="BA69" s="373"/>
      <c r="BB69" s="373"/>
      <c r="BC69" s="373"/>
      <c r="BD69" s="373"/>
      <c r="BE69" s="373"/>
      <c r="BF69" s="380" t="s">
        <v>71</v>
      </c>
      <c r="BG69" s="380"/>
      <c r="BH69" s="380"/>
      <c r="BI69" s="380"/>
      <c r="BJ69" s="380"/>
      <c r="BK69" s="380"/>
      <c r="BL69" s="380"/>
      <c r="BM69" s="380"/>
      <c r="BN69" s="380"/>
      <c r="BO69" s="380"/>
      <c r="BP69" s="380"/>
      <c r="BQ69" s="380" t="s">
        <v>71</v>
      </c>
      <c r="BR69" s="380"/>
      <c r="BS69" s="380"/>
      <c r="BT69" s="380"/>
      <c r="BU69" s="380"/>
      <c r="BV69" s="380"/>
      <c r="BW69" s="380"/>
      <c r="BX69" s="380"/>
      <c r="BY69" s="380"/>
      <c r="BZ69" s="380"/>
      <c r="CA69" s="380"/>
      <c r="CB69" s="362" t="s">
        <v>71</v>
      </c>
      <c r="CC69" s="362"/>
      <c r="CD69" s="362"/>
      <c r="CE69" s="362"/>
      <c r="CF69" s="362"/>
      <c r="CG69" s="362"/>
      <c r="CH69" s="362"/>
      <c r="CI69" s="362"/>
      <c r="CJ69" s="362"/>
      <c r="CK69" s="362"/>
      <c r="CL69" s="362"/>
      <c r="CM69" s="362" t="s">
        <v>71</v>
      </c>
      <c r="CN69" s="362"/>
      <c r="CO69" s="362"/>
      <c r="CP69" s="362"/>
      <c r="CQ69" s="362"/>
      <c r="CR69" s="362"/>
      <c r="CS69" s="362"/>
      <c r="CT69" s="362"/>
      <c r="CU69" s="362"/>
      <c r="CV69" s="362"/>
      <c r="CW69" s="362"/>
      <c r="CX69" s="362" t="s">
        <v>71</v>
      </c>
      <c r="CY69" s="362"/>
      <c r="CZ69" s="362"/>
      <c r="DA69" s="362"/>
      <c r="DB69" s="362"/>
      <c r="DC69" s="362"/>
      <c r="DD69" s="362"/>
      <c r="DE69" s="362"/>
      <c r="DF69" s="362"/>
      <c r="DG69" s="362"/>
      <c r="DH69" s="362"/>
      <c r="DI69" s="362" t="s">
        <v>71</v>
      </c>
      <c r="DJ69" s="362"/>
      <c r="DK69" s="362"/>
      <c r="DL69" s="362"/>
      <c r="DM69" s="362"/>
      <c r="DN69" s="362"/>
      <c r="DO69" s="362"/>
      <c r="DP69" s="362"/>
      <c r="DQ69" s="362"/>
      <c r="DR69" s="362"/>
      <c r="DS69" s="362"/>
      <c r="DT69" s="362" t="s">
        <v>71</v>
      </c>
      <c r="DU69" s="362"/>
      <c r="DV69" s="362"/>
      <c r="DW69" s="362"/>
      <c r="DX69" s="362"/>
      <c r="DY69" s="362"/>
      <c r="DZ69" s="362"/>
      <c r="EA69" s="362"/>
      <c r="EB69" s="362"/>
      <c r="EC69" s="362"/>
      <c r="ED69" s="362"/>
      <c r="EE69" s="362" t="s">
        <v>71</v>
      </c>
      <c r="EF69" s="362"/>
      <c r="EG69" s="362"/>
      <c r="EH69" s="362"/>
      <c r="EI69" s="362"/>
      <c r="EJ69" s="362"/>
      <c r="EK69" s="362"/>
      <c r="EL69" s="362"/>
      <c r="EM69" s="362"/>
      <c r="EN69" s="362"/>
      <c r="EO69" s="362"/>
      <c r="EP69" s="362" t="s">
        <v>71</v>
      </c>
      <c r="EQ69" s="362"/>
      <c r="ER69" s="362"/>
      <c r="ES69" s="362"/>
      <c r="ET69" s="362"/>
      <c r="EU69" s="362"/>
      <c r="EV69" s="362"/>
      <c r="EW69" s="362"/>
      <c r="EX69" s="362"/>
      <c r="EY69" s="362"/>
      <c r="EZ69" s="362"/>
      <c r="FA69" s="362" t="s">
        <v>71</v>
      </c>
      <c r="FB69" s="362"/>
      <c r="FC69" s="362"/>
      <c r="FD69" s="362"/>
      <c r="FE69" s="362"/>
      <c r="FF69" s="362"/>
      <c r="FG69" s="362"/>
      <c r="FH69" s="362"/>
      <c r="FI69" s="362"/>
      <c r="FJ69" s="362"/>
      <c r="FK69" s="362"/>
      <c r="FL69" s="380" t="s">
        <v>71</v>
      </c>
      <c r="FM69" s="380"/>
      <c r="FN69" s="380"/>
      <c r="FO69" s="380"/>
      <c r="FP69" s="380"/>
      <c r="FQ69" s="380"/>
      <c r="FR69" s="380"/>
      <c r="FS69" s="380"/>
      <c r="FT69" s="380"/>
      <c r="FU69" s="380"/>
      <c r="FV69" s="380"/>
      <c r="FW69" s="380" t="s">
        <v>71</v>
      </c>
      <c r="FX69" s="380"/>
      <c r="FY69" s="380"/>
      <c r="FZ69" s="380"/>
      <c r="GA69" s="380"/>
      <c r="GB69" s="380"/>
      <c r="GC69" s="380"/>
      <c r="GD69" s="380"/>
      <c r="GE69" s="380"/>
      <c r="GF69" s="380"/>
      <c r="GG69" s="380"/>
      <c r="GH69" s="380" t="s">
        <v>71</v>
      </c>
      <c r="GI69" s="380"/>
      <c r="GJ69" s="380"/>
      <c r="GK69" s="380"/>
      <c r="GL69" s="380"/>
      <c r="GM69" s="380"/>
      <c r="GN69" s="380"/>
      <c r="GO69" s="380"/>
      <c r="GP69" s="380"/>
      <c r="GQ69" s="380"/>
      <c r="GR69" s="380"/>
      <c r="GS69" s="380" t="s">
        <v>71</v>
      </c>
      <c r="GT69" s="380"/>
      <c r="GU69" s="380"/>
      <c r="GV69" s="380"/>
      <c r="GW69" s="380"/>
      <c r="GX69" s="380"/>
      <c r="GY69" s="380"/>
      <c r="GZ69" s="380"/>
      <c r="HA69" s="380"/>
      <c r="HB69" s="380"/>
      <c r="HC69" s="380"/>
    </row>
    <row r="70" spans="1:211" x14ac:dyDescent="0.25">
      <c r="A70" s="373"/>
      <c r="B70" s="373"/>
      <c r="C70" s="373"/>
      <c r="D70" s="373"/>
      <c r="E70" s="373"/>
      <c r="F70" s="373"/>
      <c r="G70" s="373"/>
      <c r="H70" s="373"/>
      <c r="I70" s="383" t="s">
        <v>314</v>
      </c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3"/>
      <c r="X70" s="383"/>
      <c r="Y70" s="383"/>
      <c r="Z70" s="383"/>
      <c r="AA70" s="383"/>
      <c r="AB70" s="383"/>
      <c r="AC70" s="383"/>
      <c r="AD70" s="383"/>
      <c r="AE70" s="383"/>
      <c r="AF70" s="383"/>
      <c r="AG70" s="383"/>
      <c r="AH70" s="383"/>
      <c r="AI70" s="383"/>
      <c r="AJ70" s="383"/>
      <c r="AK70" s="383"/>
      <c r="AL70" s="383"/>
      <c r="AM70" s="383"/>
      <c r="AN70" s="383"/>
      <c r="AO70" s="383"/>
      <c r="AP70" s="373"/>
      <c r="AQ70" s="373"/>
      <c r="AR70" s="373"/>
      <c r="AS70" s="373"/>
      <c r="AT70" s="373"/>
      <c r="AU70" s="373"/>
      <c r="AV70" s="373"/>
      <c r="AW70" s="373"/>
      <c r="AX70" s="373"/>
      <c r="AY70" s="373"/>
      <c r="AZ70" s="373"/>
      <c r="BA70" s="373"/>
      <c r="BB70" s="373"/>
      <c r="BC70" s="373"/>
      <c r="BD70" s="373"/>
      <c r="BE70" s="373"/>
      <c r="BF70" s="380"/>
      <c r="BG70" s="380"/>
      <c r="BH70" s="380"/>
      <c r="BI70" s="380"/>
      <c r="BJ70" s="380"/>
      <c r="BK70" s="380"/>
      <c r="BL70" s="380"/>
      <c r="BM70" s="380"/>
      <c r="BN70" s="380"/>
      <c r="BO70" s="380"/>
      <c r="BP70" s="380"/>
      <c r="BQ70" s="380"/>
      <c r="BR70" s="380"/>
      <c r="BS70" s="380"/>
      <c r="BT70" s="380"/>
      <c r="BU70" s="380"/>
      <c r="BV70" s="380"/>
      <c r="BW70" s="380"/>
      <c r="BX70" s="380"/>
      <c r="BY70" s="380"/>
      <c r="BZ70" s="380"/>
      <c r="CA70" s="380"/>
      <c r="CB70" s="362"/>
      <c r="CC70" s="362"/>
      <c r="CD70" s="362"/>
      <c r="CE70" s="362"/>
      <c r="CF70" s="362"/>
      <c r="CG70" s="362"/>
      <c r="CH70" s="362"/>
      <c r="CI70" s="362"/>
      <c r="CJ70" s="362"/>
      <c r="CK70" s="362"/>
      <c r="CL70" s="362"/>
      <c r="CM70" s="362"/>
      <c r="CN70" s="362"/>
      <c r="CO70" s="362"/>
      <c r="CP70" s="362"/>
      <c r="CQ70" s="362"/>
      <c r="CR70" s="362"/>
      <c r="CS70" s="362"/>
      <c r="CT70" s="362"/>
      <c r="CU70" s="362"/>
      <c r="CV70" s="362"/>
      <c r="CW70" s="362"/>
      <c r="CX70" s="362"/>
      <c r="CY70" s="362"/>
      <c r="CZ70" s="362"/>
      <c r="DA70" s="362"/>
      <c r="DB70" s="362"/>
      <c r="DC70" s="362"/>
      <c r="DD70" s="362"/>
      <c r="DE70" s="362"/>
      <c r="DF70" s="362"/>
      <c r="DG70" s="362"/>
      <c r="DH70" s="362"/>
      <c r="DI70" s="362"/>
      <c r="DJ70" s="362"/>
      <c r="DK70" s="362"/>
      <c r="DL70" s="362"/>
      <c r="DM70" s="362"/>
      <c r="DN70" s="362"/>
      <c r="DO70" s="362"/>
      <c r="DP70" s="362"/>
      <c r="DQ70" s="362"/>
      <c r="DR70" s="362"/>
      <c r="DS70" s="362"/>
      <c r="DT70" s="362"/>
      <c r="DU70" s="362"/>
      <c r="DV70" s="362"/>
      <c r="DW70" s="362"/>
      <c r="DX70" s="362"/>
      <c r="DY70" s="362"/>
      <c r="DZ70" s="362"/>
      <c r="EA70" s="362"/>
      <c r="EB70" s="362"/>
      <c r="EC70" s="362"/>
      <c r="ED70" s="362"/>
      <c r="EE70" s="362"/>
      <c r="EF70" s="362"/>
      <c r="EG70" s="362"/>
      <c r="EH70" s="362"/>
      <c r="EI70" s="362"/>
      <c r="EJ70" s="362"/>
      <c r="EK70" s="362"/>
      <c r="EL70" s="362"/>
      <c r="EM70" s="362"/>
      <c r="EN70" s="362"/>
      <c r="EO70" s="362"/>
      <c r="EP70" s="362"/>
      <c r="EQ70" s="362"/>
      <c r="ER70" s="362"/>
      <c r="ES70" s="362"/>
      <c r="ET70" s="362"/>
      <c r="EU70" s="362"/>
      <c r="EV70" s="362"/>
      <c r="EW70" s="362"/>
      <c r="EX70" s="362"/>
      <c r="EY70" s="362"/>
      <c r="EZ70" s="362"/>
      <c r="FA70" s="362"/>
      <c r="FB70" s="362"/>
      <c r="FC70" s="362"/>
      <c r="FD70" s="362"/>
      <c r="FE70" s="362"/>
      <c r="FF70" s="362"/>
      <c r="FG70" s="362"/>
      <c r="FH70" s="362"/>
      <c r="FI70" s="362"/>
      <c r="FJ70" s="362"/>
      <c r="FK70" s="362"/>
      <c r="FL70" s="380"/>
      <c r="FM70" s="380"/>
      <c r="FN70" s="380"/>
      <c r="FO70" s="380"/>
      <c r="FP70" s="380"/>
      <c r="FQ70" s="380"/>
      <c r="FR70" s="380"/>
      <c r="FS70" s="380"/>
      <c r="FT70" s="380"/>
      <c r="FU70" s="380"/>
      <c r="FV70" s="380"/>
      <c r="FW70" s="380"/>
      <c r="FX70" s="380"/>
      <c r="FY70" s="380"/>
      <c r="FZ70" s="380"/>
      <c r="GA70" s="380"/>
      <c r="GB70" s="380"/>
      <c r="GC70" s="380"/>
      <c r="GD70" s="380"/>
      <c r="GE70" s="380"/>
      <c r="GF70" s="380"/>
      <c r="GG70" s="380"/>
      <c r="GH70" s="380"/>
      <c r="GI70" s="380"/>
      <c r="GJ70" s="380"/>
      <c r="GK70" s="380"/>
      <c r="GL70" s="380"/>
      <c r="GM70" s="380"/>
      <c r="GN70" s="380"/>
      <c r="GO70" s="380"/>
      <c r="GP70" s="380"/>
      <c r="GQ70" s="380"/>
      <c r="GR70" s="380"/>
      <c r="GS70" s="380"/>
      <c r="GT70" s="380"/>
      <c r="GU70" s="380"/>
      <c r="GV70" s="380"/>
      <c r="GW70" s="380"/>
      <c r="GX70" s="380"/>
      <c r="GY70" s="380"/>
      <c r="GZ70" s="380"/>
      <c r="HA70" s="380"/>
      <c r="HB70" s="380"/>
      <c r="HC70" s="380"/>
    </row>
    <row r="71" spans="1:211" x14ac:dyDescent="0.25">
      <c r="A71" s="400" t="s">
        <v>419</v>
      </c>
      <c r="B71" s="400"/>
      <c r="C71" s="400"/>
      <c r="D71" s="400"/>
      <c r="E71" s="400"/>
      <c r="F71" s="400"/>
      <c r="G71" s="400"/>
      <c r="H71" s="400"/>
      <c r="I71" s="383" t="s">
        <v>420</v>
      </c>
      <c r="J71" s="383"/>
      <c r="K71" s="383"/>
      <c r="L71" s="383"/>
      <c r="M71" s="383"/>
      <c r="N71" s="383"/>
      <c r="O71" s="383"/>
      <c r="P71" s="383"/>
      <c r="Q71" s="383"/>
      <c r="R71" s="383"/>
      <c r="S71" s="383"/>
      <c r="T71" s="383"/>
      <c r="U71" s="383"/>
      <c r="V71" s="383"/>
      <c r="W71" s="383"/>
      <c r="X71" s="383"/>
      <c r="Y71" s="383"/>
      <c r="Z71" s="383"/>
      <c r="AA71" s="383"/>
      <c r="AB71" s="383"/>
      <c r="AC71" s="383"/>
      <c r="AD71" s="383"/>
      <c r="AE71" s="383"/>
      <c r="AF71" s="383"/>
      <c r="AG71" s="383"/>
      <c r="AH71" s="383"/>
      <c r="AI71" s="383"/>
      <c r="AJ71" s="383"/>
      <c r="AK71" s="383"/>
      <c r="AL71" s="383"/>
      <c r="AM71" s="383"/>
      <c r="AN71" s="383"/>
      <c r="AO71" s="383"/>
      <c r="AP71" s="373" t="s">
        <v>418</v>
      </c>
      <c r="AQ71" s="373"/>
      <c r="AR71" s="373"/>
      <c r="AS71" s="373"/>
      <c r="AT71" s="373"/>
      <c r="AU71" s="373"/>
      <c r="AV71" s="373"/>
      <c r="AW71" s="373"/>
      <c r="AX71" s="373"/>
      <c r="AY71" s="373"/>
      <c r="AZ71" s="373"/>
      <c r="BA71" s="373"/>
      <c r="BB71" s="373"/>
      <c r="BC71" s="373"/>
      <c r="BD71" s="373"/>
      <c r="BE71" s="373"/>
      <c r="BF71" s="380" t="s">
        <v>23</v>
      </c>
      <c r="BG71" s="380"/>
      <c r="BH71" s="380"/>
      <c r="BI71" s="380"/>
      <c r="BJ71" s="380"/>
      <c r="BK71" s="380"/>
      <c r="BL71" s="380"/>
      <c r="BM71" s="380"/>
      <c r="BN71" s="380"/>
      <c r="BO71" s="380"/>
      <c r="BP71" s="380"/>
      <c r="BQ71" s="380" t="s">
        <v>23</v>
      </c>
      <c r="BR71" s="380"/>
      <c r="BS71" s="380"/>
      <c r="BT71" s="380"/>
      <c r="BU71" s="380"/>
      <c r="BV71" s="380"/>
      <c r="BW71" s="380"/>
      <c r="BX71" s="380"/>
      <c r="BY71" s="380"/>
      <c r="BZ71" s="380"/>
      <c r="CA71" s="380"/>
      <c r="CB71" s="362" t="s">
        <v>23</v>
      </c>
      <c r="CC71" s="362"/>
      <c r="CD71" s="362"/>
      <c r="CE71" s="362"/>
      <c r="CF71" s="362"/>
      <c r="CG71" s="362"/>
      <c r="CH71" s="362"/>
      <c r="CI71" s="362"/>
      <c r="CJ71" s="362"/>
      <c r="CK71" s="362"/>
      <c r="CL71" s="362"/>
      <c r="CM71" s="362" t="s">
        <v>23</v>
      </c>
      <c r="CN71" s="362"/>
      <c r="CO71" s="362"/>
      <c r="CP71" s="362"/>
      <c r="CQ71" s="362"/>
      <c r="CR71" s="362"/>
      <c r="CS71" s="362"/>
      <c r="CT71" s="362"/>
      <c r="CU71" s="362"/>
      <c r="CV71" s="362"/>
      <c r="CW71" s="362"/>
      <c r="CX71" s="362" t="s">
        <v>23</v>
      </c>
      <c r="CY71" s="362"/>
      <c r="CZ71" s="362"/>
      <c r="DA71" s="362"/>
      <c r="DB71" s="362"/>
      <c r="DC71" s="362"/>
      <c r="DD71" s="362"/>
      <c r="DE71" s="362"/>
      <c r="DF71" s="362"/>
      <c r="DG71" s="362"/>
      <c r="DH71" s="362"/>
      <c r="DI71" s="362" t="s">
        <v>23</v>
      </c>
      <c r="DJ71" s="362"/>
      <c r="DK71" s="362"/>
      <c r="DL71" s="362"/>
      <c r="DM71" s="362"/>
      <c r="DN71" s="362"/>
      <c r="DO71" s="362"/>
      <c r="DP71" s="362"/>
      <c r="DQ71" s="362"/>
      <c r="DR71" s="362"/>
      <c r="DS71" s="362"/>
      <c r="DT71" s="362" t="s">
        <v>23</v>
      </c>
      <c r="DU71" s="362"/>
      <c r="DV71" s="362"/>
      <c r="DW71" s="362"/>
      <c r="DX71" s="362"/>
      <c r="DY71" s="362"/>
      <c r="DZ71" s="362"/>
      <c r="EA71" s="362"/>
      <c r="EB71" s="362"/>
      <c r="EC71" s="362"/>
      <c r="ED71" s="362"/>
      <c r="EE71" s="362" t="s">
        <v>23</v>
      </c>
      <c r="EF71" s="362"/>
      <c r="EG71" s="362"/>
      <c r="EH71" s="362"/>
      <c r="EI71" s="362"/>
      <c r="EJ71" s="362"/>
      <c r="EK71" s="362"/>
      <c r="EL71" s="362"/>
      <c r="EM71" s="362"/>
      <c r="EN71" s="362"/>
      <c r="EO71" s="362"/>
      <c r="EP71" s="362" t="s">
        <v>23</v>
      </c>
      <c r="EQ71" s="362"/>
      <c r="ER71" s="362"/>
      <c r="ES71" s="362"/>
      <c r="ET71" s="362"/>
      <c r="EU71" s="362"/>
      <c r="EV71" s="362"/>
      <c r="EW71" s="362"/>
      <c r="EX71" s="362"/>
      <c r="EY71" s="362"/>
      <c r="EZ71" s="362"/>
      <c r="FA71" s="362" t="s">
        <v>23</v>
      </c>
      <c r="FB71" s="362"/>
      <c r="FC71" s="362"/>
      <c r="FD71" s="362"/>
      <c r="FE71" s="362"/>
      <c r="FF71" s="362"/>
      <c r="FG71" s="362"/>
      <c r="FH71" s="362"/>
      <c r="FI71" s="362"/>
      <c r="FJ71" s="362"/>
      <c r="FK71" s="362"/>
      <c r="FL71" s="380" t="s">
        <v>23</v>
      </c>
      <c r="FM71" s="380"/>
      <c r="FN71" s="380"/>
      <c r="FO71" s="380"/>
      <c r="FP71" s="380"/>
      <c r="FQ71" s="380"/>
      <c r="FR71" s="380"/>
      <c r="FS71" s="380"/>
      <c r="FT71" s="380"/>
      <c r="FU71" s="380"/>
      <c r="FV71" s="380"/>
      <c r="FW71" s="380" t="s">
        <v>23</v>
      </c>
      <c r="FX71" s="380"/>
      <c r="FY71" s="380"/>
      <c r="FZ71" s="380"/>
      <c r="GA71" s="380"/>
      <c r="GB71" s="380"/>
      <c r="GC71" s="380"/>
      <c r="GD71" s="380"/>
      <c r="GE71" s="380"/>
      <c r="GF71" s="380"/>
      <c r="GG71" s="380"/>
      <c r="GH71" s="380" t="s">
        <v>23</v>
      </c>
      <c r="GI71" s="380"/>
      <c r="GJ71" s="380"/>
      <c r="GK71" s="380"/>
      <c r="GL71" s="380"/>
      <c r="GM71" s="380"/>
      <c r="GN71" s="380"/>
      <c r="GO71" s="380"/>
      <c r="GP71" s="380"/>
      <c r="GQ71" s="380"/>
      <c r="GR71" s="380"/>
      <c r="GS71" s="380" t="s">
        <v>23</v>
      </c>
      <c r="GT71" s="380"/>
      <c r="GU71" s="380"/>
      <c r="GV71" s="380"/>
      <c r="GW71" s="380"/>
      <c r="GX71" s="380"/>
      <c r="GY71" s="380"/>
      <c r="GZ71" s="380"/>
      <c r="HA71" s="380"/>
      <c r="HB71" s="380"/>
      <c r="HC71" s="380"/>
    </row>
    <row r="72" spans="1:211" x14ac:dyDescent="0.25">
      <c r="A72" s="400"/>
      <c r="B72" s="400"/>
      <c r="C72" s="400"/>
      <c r="D72" s="400"/>
      <c r="E72" s="400"/>
      <c r="F72" s="400"/>
      <c r="G72" s="400"/>
      <c r="H72" s="400"/>
      <c r="I72" s="383" t="s">
        <v>421</v>
      </c>
      <c r="J72" s="383"/>
      <c r="K72" s="383"/>
      <c r="L72" s="383"/>
      <c r="M72" s="383"/>
      <c r="N72" s="383"/>
      <c r="O72" s="383"/>
      <c r="P72" s="383"/>
      <c r="Q72" s="383"/>
      <c r="R72" s="383"/>
      <c r="S72" s="383"/>
      <c r="T72" s="383"/>
      <c r="U72" s="383"/>
      <c r="V72" s="383"/>
      <c r="W72" s="383"/>
      <c r="X72" s="383"/>
      <c r="Y72" s="383"/>
      <c r="Z72" s="383"/>
      <c r="AA72" s="383"/>
      <c r="AB72" s="383"/>
      <c r="AC72" s="383"/>
      <c r="AD72" s="383"/>
      <c r="AE72" s="383"/>
      <c r="AF72" s="383"/>
      <c r="AG72" s="383"/>
      <c r="AH72" s="383"/>
      <c r="AI72" s="383"/>
      <c r="AJ72" s="383"/>
      <c r="AK72" s="383"/>
      <c r="AL72" s="383"/>
      <c r="AM72" s="383"/>
      <c r="AN72" s="383"/>
      <c r="AO72" s="383"/>
      <c r="AP72" s="373"/>
      <c r="AQ72" s="373"/>
      <c r="AR72" s="373"/>
      <c r="AS72" s="373"/>
      <c r="AT72" s="373"/>
      <c r="AU72" s="373"/>
      <c r="AV72" s="373"/>
      <c r="AW72" s="373"/>
      <c r="AX72" s="373"/>
      <c r="AY72" s="373"/>
      <c r="AZ72" s="373"/>
      <c r="BA72" s="373"/>
      <c r="BB72" s="373"/>
      <c r="BC72" s="373"/>
      <c r="BD72" s="373"/>
      <c r="BE72" s="373"/>
      <c r="BF72" s="380"/>
      <c r="BG72" s="380"/>
      <c r="BH72" s="380"/>
      <c r="BI72" s="380"/>
      <c r="BJ72" s="380"/>
      <c r="BK72" s="380"/>
      <c r="BL72" s="380"/>
      <c r="BM72" s="380"/>
      <c r="BN72" s="380"/>
      <c r="BO72" s="380"/>
      <c r="BP72" s="380"/>
      <c r="BQ72" s="380"/>
      <c r="BR72" s="380"/>
      <c r="BS72" s="380"/>
      <c r="BT72" s="380"/>
      <c r="BU72" s="380"/>
      <c r="BV72" s="380"/>
      <c r="BW72" s="380"/>
      <c r="BX72" s="380"/>
      <c r="BY72" s="380"/>
      <c r="BZ72" s="380"/>
      <c r="CA72" s="380"/>
      <c r="CB72" s="362"/>
      <c r="CC72" s="362"/>
      <c r="CD72" s="362"/>
      <c r="CE72" s="362"/>
      <c r="CF72" s="362"/>
      <c r="CG72" s="362"/>
      <c r="CH72" s="362"/>
      <c r="CI72" s="362"/>
      <c r="CJ72" s="362"/>
      <c r="CK72" s="362"/>
      <c r="CL72" s="362"/>
      <c r="CM72" s="362"/>
      <c r="CN72" s="362"/>
      <c r="CO72" s="362"/>
      <c r="CP72" s="362"/>
      <c r="CQ72" s="362"/>
      <c r="CR72" s="362"/>
      <c r="CS72" s="362"/>
      <c r="CT72" s="362"/>
      <c r="CU72" s="362"/>
      <c r="CV72" s="362"/>
      <c r="CW72" s="362"/>
      <c r="CX72" s="362"/>
      <c r="CY72" s="362"/>
      <c r="CZ72" s="362"/>
      <c r="DA72" s="362"/>
      <c r="DB72" s="362"/>
      <c r="DC72" s="362"/>
      <c r="DD72" s="362"/>
      <c r="DE72" s="362"/>
      <c r="DF72" s="362"/>
      <c r="DG72" s="362"/>
      <c r="DH72" s="362"/>
      <c r="DI72" s="362"/>
      <c r="DJ72" s="362"/>
      <c r="DK72" s="362"/>
      <c r="DL72" s="362"/>
      <c r="DM72" s="362"/>
      <c r="DN72" s="362"/>
      <c r="DO72" s="362"/>
      <c r="DP72" s="362"/>
      <c r="DQ72" s="362"/>
      <c r="DR72" s="362"/>
      <c r="DS72" s="362"/>
      <c r="DT72" s="362"/>
      <c r="DU72" s="362"/>
      <c r="DV72" s="362"/>
      <c r="DW72" s="362"/>
      <c r="DX72" s="362"/>
      <c r="DY72" s="362"/>
      <c r="DZ72" s="362"/>
      <c r="EA72" s="362"/>
      <c r="EB72" s="362"/>
      <c r="EC72" s="362"/>
      <c r="ED72" s="362"/>
      <c r="EE72" s="362"/>
      <c r="EF72" s="362"/>
      <c r="EG72" s="362"/>
      <c r="EH72" s="362"/>
      <c r="EI72" s="362"/>
      <c r="EJ72" s="362"/>
      <c r="EK72" s="362"/>
      <c r="EL72" s="362"/>
      <c r="EM72" s="362"/>
      <c r="EN72" s="362"/>
      <c r="EO72" s="362"/>
      <c r="EP72" s="362"/>
      <c r="EQ72" s="362"/>
      <c r="ER72" s="362"/>
      <c r="ES72" s="362"/>
      <c r="ET72" s="362"/>
      <c r="EU72" s="362"/>
      <c r="EV72" s="362"/>
      <c r="EW72" s="362"/>
      <c r="EX72" s="362"/>
      <c r="EY72" s="362"/>
      <c r="EZ72" s="362"/>
      <c r="FA72" s="362"/>
      <c r="FB72" s="362"/>
      <c r="FC72" s="362"/>
      <c r="FD72" s="362"/>
      <c r="FE72" s="362"/>
      <c r="FF72" s="362"/>
      <c r="FG72" s="362"/>
      <c r="FH72" s="362"/>
      <c r="FI72" s="362"/>
      <c r="FJ72" s="362"/>
      <c r="FK72" s="362"/>
      <c r="FL72" s="380"/>
      <c r="FM72" s="380"/>
      <c r="FN72" s="380"/>
      <c r="FO72" s="380"/>
      <c r="FP72" s="380"/>
      <c r="FQ72" s="380"/>
      <c r="FR72" s="380"/>
      <c r="FS72" s="380"/>
      <c r="FT72" s="380"/>
      <c r="FU72" s="380"/>
      <c r="FV72" s="380"/>
      <c r="FW72" s="380"/>
      <c r="FX72" s="380"/>
      <c r="FY72" s="380"/>
      <c r="FZ72" s="380"/>
      <c r="GA72" s="380"/>
      <c r="GB72" s="380"/>
      <c r="GC72" s="380"/>
      <c r="GD72" s="380"/>
      <c r="GE72" s="380"/>
      <c r="GF72" s="380"/>
      <c r="GG72" s="380"/>
      <c r="GH72" s="380"/>
      <c r="GI72" s="380"/>
      <c r="GJ72" s="380"/>
      <c r="GK72" s="380"/>
      <c r="GL72" s="380"/>
      <c r="GM72" s="380"/>
      <c r="GN72" s="380"/>
      <c r="GO72" s="380"/>
      <c r="GP72" s="380"/>
      <c r="GQ72" s="380"/>
      <c r="GR72" s="380"/>
      <c r="GS72" s="380"/>
      <c r="GT72" s="380"/>
      <c r="GU72" s="380"/>
      <c r="GV72" s="380"/>
      <c r="GW72" s="380"/>
      <c r="GX72" s="380"/>
      <c r="GY72" s="380"/>
      <c r="GZ72" s="380"/>
      <c r="HA72" s="380"/>
      <c r="HB72" s="380"/>
      <c r="HC72" s="380"/>
    </row>
    <row r="73" spans="1:211" x14ac:dyDescent="0.25">
      <c r="A73" s="373" t="s">
        <v>422</v>
      </c>
      <c r="B73" s="373"/>
      <c r="C73" s="373"/>
      <c r="D73" s="373"/>
      <c r="E73" s="373"/>
      <c r="F73" s="373"/>
      <c r="G73" s="373"/>
      <c r="H73" s="373"/>
      <c r="I73" s="383" t="s">
        <v>423</v>
      </c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3"/>
      <c r="Z73" s="383"/>
      <c r="AA73" s="383"/>
      <c r="AB73" s="383"/>
      <c r="AC73" s="383"/>
      <c r="AD73" s="383"/>
      <c r="AE73" s="383"/>
      <c r="AF73" s="383"/>
      <c r="AG73" s="383"/>
      <c r="AH73" s="383"/>
      <c r="AI73" s="383"/>
      <c r="AJ73" s="383"/>
      <c r="AK73" s="383"/>
      <c r="AL73" s="383"/>
      <c r="AM73" s="383"/>
      <c r="AN73" s="383"/>
      <c r="AO73" s="383"/>
      <c r="AP73" s="373" t="s">
        <v>418</v>
      </c>
      <c r="AQ73" s="373"/>
      <c r="AR73" s="373"/>
      <c r="AS73" s="373"/>
      <c r="AT73" s="373"/>
      <c r="AU73" s="373"/>
      <c r="AV73" s="373"/>
      <c r="AW73" s="373"/>
      <c r="AX73" s="373"/>
      <c r="AY73" s="373"/>
      <c r="AZ73" s="373"/>
      <c r="BA73" s="373"/>
      <c r="BB73" s="373"/>
      <c r="BC73" s="373"/>
      <c r="BD73" s="373"/>
      <c r="BE73" s="373"/>
      <c r="BF73" s="380" t="s">
        <v>23</v>
      </c>
      <c r="BG73" s="380"/>
      <c r="BH73" s="380"/>
      <c r="BI73" s="380"/>
      <c r="BJ73" s="380"/>
      <c r="BK73" s="380"/>
      <c r="BL73" s="380"/>
      <c r="BM73" s="380"/>
      <c r="BN73" s="380"/>
      <c r="BO73" s="380"/>
      <c r="BP73" s="380"/>
      <c r="BQ73" s="380" t="s">
        <v>23</v>
      </c>
      <c r="BR73" s="380"/>
      <c r="BS73" s="380"/>
      <c r="BT73" s="380"/>
      <c r="BU73" s="380"/>
      <c r="BV73" s="380"/>
      <c r="BW73" s="380"/>
      <c r="BX73" s="380"/>
      <c r="BY73" s="380"/>
      <c r="BZ73" s="380"/>
      <c r="CA73" s="380"/>
      <c r="CB73" s="362" t="s">
        <v>23</v>
      </c>
      <c r="CC73" s="362"/>
      <c r="CD73" s="362"/>
      <c r="CE73" s="362"/>
      <c r="CF73" s="362"/>
      <c r="CG73" s="362"/>
      <c r="CH73" s="362"/>
      <c r="CI73" s="362"/>
      <c r="CJ73" s="362"/>
      <c r="CK73" s="362"/>
      <c r="CL73" s="362"/>
      <c r="CM73" s="362" t="s">
        <v>23</v>
      </c>
      <c r="CN73" s="362"/>
      <c r="CO73" s="362"/>
      <c r="CP73" s="362"/>
      <c r="CQ73" s="362"/>
      <c r="CR73" s="362"/>
      <c r="CS73" s="362"/>
      <c r="CT73" s="362"/>
      <c r="CU73" s="362"/>
      <c r="CV73" s="362"/>
      <c r="CW73" s="362"/>
      <c r="CX73" s="362" t="s">
        <v>23</v>
      </c>
      <c r="CY73" s="362"/>
      <c r="CZ73" s="362"/>
      <c r="DA73" s="362"/>
      <c r="DB73" s="362"/>
      <c r="DC73" s="362"/>
      <c r="DD73" s="362"/>
      <c r="DE73" s="362"/>
      <c r="DF73" s="362"/>
      <c r="DG73" s="362"/>
      <c r="DH73" s="362"/>
      <c r="DI73" s="362" t="s">
        <v>23</v>
      </c>
      <c r="DJ73" s="362"/>
      <c r="DK73" s="362"/>
      <c r="DL73" s="362"/>
      <c r="DM73" s="362"/>
      <c r="DN73" s="362"/>
      <c r="DO73" s="362"/>
      <c r="DP73" s="362"/>
      <c r="DQ73" s="362"/>
      <c r="DR73" s="362"/>
      <c r="DS73" s="362"/>
      <c r="DT73" s="362" t="s">
        <v>23</v>
      </c>
      <c r="DU73" s="362"/>
      <c r="DV73" s="362"/>
      <c r="DW73" s="362"/>
      <c r="DX73" s="362"/>
      <c r="DY73" s="362"/>
      <c r="DZ73" s="362"/>
      <c r="EA73" s="362"/>
      <c r="EB73" s="362"/>
      <c r="EC73" s="362"/>
      <c r="ED73" s="362"/>
      <c r="EE73" s="362" t="s">
        <v>23</v>
      </c>
      <c r="EF73" s="362"/>
      <c r="EG73" s="362"/>
      <c r="EH73" s="362"/>
      <c r="EI73" s="362"/>
      <c r="EJ73" s="362"/>
      <c r="EK73" s="362"/>
      <c r="EL73" s="362"/>
      <c r="EM73" s="362"/>
      <c r="EN73" s="362"/>
      <c r="EO73" s="362"/>
      <c r="EP73" s="362" t="s">
        <v>23</v>
      </c>
      <c r="EQ73" s="362"/>
      <c r="ER73" s="362"/>
      <c r="ES73" s="362"/>
      <c r="ET73" s="362"/>
      <c r="EU73" s="362"/>
      <c r="EV73" s="362"/>
      <c r="EW73" s="362"/>
      <c r="EX73" s="362"/>
      <c r="EY73" s="362"/>
      <c r="EZ73" s="362"/>
      <c r="FA73" s="362" t="s">
        <v>23</v>
      </c>
      <c r="FB73" s="362"/>
      <c r="FC73" s="362"/>
      <c r="FD73" s="362"/>
      <c r="FE73" s="362"/>
      <c r="FF73" s="362"/>
      <c r="FG73" s="362"/>
      <c r="FH73" s="362"/>
      <c r="FI73" s="362"/>
      <c r="FJ73" s="362"/>
      <c r="FK73" s="362"/>
      <c r="FL73" s="380" t="s">
        <v>23</v>
      </c>
      <c r="FM73" s="380"/>
      <c r="FN73" s="380"/>
      <c r="FO73" s="380"/>
      <c r="FP73" s="380"/>
      <c r="FQ73" s="380"/>
      <c r="FR73" s="380"/>
      <c r="FS73" s="380"/>
      <c r="FT73" s="380"/>
      <c r="FU73" s="380"/>
      <c r="FV73" s="380"/>
      <c r="FW73" s="380" t="s">
        <v>23</v>
      </c>
      <c r="FX73" s="380"/>
      <c r="FY73" s="380"/>
      <c r="FZ73" s="380"/>
      <c r="GA73" s="380"/>
      <c r="GB73" s="380"/>
      <c r="GC73" s="380"/>
      <c r="GD73" s="380"/>
      <c r="GE73" s="380"/>
      <c r="GF73" s="380"/>
      <c r="GG73" s="380"/>
      <c r="GH73" s="380" t="s">
        <v>23</v>
      </c>
      <c r="GI73" s="380"/>
      <c r="GJ73" s="380"/>
      <c r="GK73" s="380"/>
      <c r="GL73" s="380"/>
      <c r="GM73" s="380"/>
      <c r="GN73" s="380"/>
      <c r="GO73" s="380"/>
      <c r="GP73" s="380"/>
      <c r="GQ73" s="380"/>
      <c r="GR73" s="380"/>
      <c r="GS73" s="380" t="s">
        <v>23</v>
      </c>
      <c r="GT73" s="380"/>
      <c r="GU73" s="380"/>
      <c r="GV73" s="380"/>
      <c r="GW73" s="380"/>
      <c r="GX73" s="380"/>
      <c r="GY73" s="380"/>
      <c r="GZ73" s="380"/>
      <c r="HA73" s="380"/>
      <c r="HB73" s="380"/>
      <c r="HC73" s="380"/>
    </row>
    <row r="74" spans="1:211" ht="15.75" customHeight="1" x14ac:dyDescent="0.25">
      <c r="A74" s="373"/>
      <c r="B74" s="373"/>
      <c r="C74" s="373"/>
      <c r="D74" s="373"/>
      <c r="E74" s="373"/>
      <c r="F74" s="373"/>
      <c r="G74" s="373"/>
      <c r="H74" s="373"/>
      <c r="I74" s="401" t="s">
        <v>424</v>
      </c>
      <c r="J74" s="401"/>
      <c r="K74" s="401"/>
      <c r="L74" s="401"/>
      <c r="M74" s="401"/>
      <c r="N74" s="401"/>
      <c r="O74" s="401"/>
      <c r="P74" s="401"/>
      <c r="Q74" s="401"/>
      <c r="R74" s="401"/>
      <c r="S74" s="401"/>
      <c r="T74" s="401"/>
      <c r="U74" s="401"/>
      <c r="V74" s="401"/>
      <c r="W74" s="401"/>
      <c r="X74" s="401"/>
      <c r="Y74" s="401"/>
      <c r="Z74" s="401"/>
      <c r="AA74" s="401"/>
      <c r="AB74" s="401"/>
      <c r="AC74" s="401"/>
      <c r="AD74" s="401"/>
      <c r="AE74" s="401"/>
      <c r="AF74" s="401"/>
      <c r="AG74" s="401"/>
      <c r="AH74" s="401"/>
      <c r="AI74" s="401"/>
      <c r="AJ74" s="401"/>
      <c r="AK74" s="401"/>
      <c r="AL74" s="401"/>
      <c r="AM74" s="401"/>
      <c r="AN74" s="401"/>
      <c r="AO74" s="401"/>
      <c r="AP74" s="373" t="s">
        <v>418</v>
      </c>
      <c r="AQ74" s="373"/>
      <c r="AR74" s="373"/>
      <c r="AS74" s="373"/>
      <c r="AT74" s="373"/>
      <c r="AU74" s="373"/>
      <c r="AV74" s="373"/>
      <c r="AW74" s="373"/>
      <c r="AX74" s="373"/>
      <c r="AY74" s="373"/>
      <c r="AZ74" s="373"/>
      <c r="BA74" s="373"/>
      <c r="BB74" s="373"/>
      <c r="BC74" s="373"/>
      <c r="BD74" s="373"/>
      <c r="BE74" s="373"/>
      <c r="BF74" s="380" t="s">
        <v>23</v>
      </c>
      <c r="BG74" s="380"/>
      <c r="BH74" s="380"/>
      <c r="BI74" s="380"/>
      <c r="BJ74" s="380"/>
      <c r="BK74" s="380"/>
      <c r="BL74" s="380"/>
      <c r="BM74" s="380"/>
      <c r="BN74" s="380"/>
      <c r="BO74" s="380"/>
      <c r="BP74" s="380"/>
      <c r="BQ74" s="380" t="s">
        <v>23</v>
      </c>
      <c r="BR74" s="380"/>
      <c r="BS74" s="380"/>
      <c r="BT74" s="380"/>
      <c r="BU74" s="380"/>
      <c r="BV74" s="380"/>
      <c r="BW74" s="380"/>
      <c r="BX74" s="380"/>
      <c r="BY74" s="380"/>
      <c r="BZ74" s="380"/>
      <c r="CA74" s="380"/>
      <c r="CB74" s="362" t="s">
        <v>23</v>
      </c>
      <c r="CC74" s="362"/>
      <c r="CD74" s="362"/>
      <c r="CE74" s="362"/>
      <c r="CF74" s="362"/>
      <c r="CG74" s="362"/>
      <c r="CH74" s="362"/>
      <c r="CI74" s="362"/>
      <c r="CJ74" s="362"/>
      <c r="CK74" s="362"/>
      <c r="CL74" s="362"/>
      <c r="CM74" s="362" t="s">
        <v>23</v>
      </c>
      <c r="CN74" s="362"/>
      <c r="CO74" s="362"/>
      <c r="CP74" s="362"/>
      <c r="CQ74" s="362"/>
      <c r="CR74" s="362"/>
      <c r="CS74" s="362"/>
      <c r="CT74" s="362"/>
      <c r="CU74" s="362"/>
      <c r="CV74" s="362"/>
      <c r="CW74" s="362"/>
      <c r="CX74" s="362" t="s">
        <v>23</v>
      </c>
      <c r="CY74" s="362"/>
      <c r="CZ74" s="362"/>
      <c r="DA74" s="362"/>
      <c r="DB74" s="362"/>
      <c r="DC74" s="362"/>
      <c r="DD74" s="362"/>
      <c r="DE74" s="362"/>
      <c r="DF74" s="362"/>
      <c r="DG74" s="362"/>
      <c r="DH74" s="362"/>
      <c r="DI74" s="362" t="s">
        <v>23</v>
      </c>
      <c r="DJ74" s="362"/>
      <c r="DK74" s="362"/>
      <c r="DL74" s="362"/>
      <c r="DM74" s="362"/>
      <c r="DN74" s="362"/>
      <c r="DO74" s="362"/>
      <c r="DP74" s="362"/>
      <c r="DQ74" s="362"/>
      <c r="DR74" s="362"/>
      <c r="DS74" s="362"/>
      <c r="DT74" s="362" t="s">
        <v>23</v>
      </c>
      <c r="DU74" s="362"/>
      <c r="DV74" s="362"/>
      <c r="DW74" s="362"/>
      <c r="DX74" s="362"/>
      <c r="DY74" s="362"/>
      <c r="DZ74" s="362"/>
      <c r="EA74" s="362"/>
      <c r="EB74" s="362"/>
      <c r="EC74" s="362"/>
      <c r="ED74" s="362"/>
      <c r="EE74" s="362" t="s">
        <v>23</v>
      </c>
      <c r="EF74" s="362"/>
      <c r="EG74" s="362"/>
      <c r="EH74" s="362"/>
      <c r="EI74" s="362"/>
      <c r="EJ74" s="362"/>
      <c r="EK74" s="362"/>
      <c r="EL74" s="362"/>
      <c r="EM74" s="362"/>
      <c r="EN74" s="362"/>
      <c r="EO74" s="362"/>
      <c r="EP74" s="362" t="s">
        <v>23</v>
      </c>
      <c r="EQ74" s="362"/>
      <c r="ER74" s="362"/>
      <c r="ES74" s="362"/>
      <c r="ET74" s="362"/>
      <c r="EU74" s="362"/>
      <c r="EV74" s="362"/>
      <c r="EW74" s="362"/>
      <c r="EX74" s="362"/>
      <c r="EY74" s="362"/>
      <c r="EZ74" s="362"/>
      <c r="FA74" s="362" t="s">
        <v>23</v>
      </c>
      <c r="FB74" s="362"/>
      <c r="FC74" s="362"/>
      <c r="FD74" s="362"/>
      <c r="FE74" s="362"/>
      <c r="FF74" s="362"/>
      <c r="FG74" s="362"/>
      <c r="FH74" s="362"/>
      <c r="FI74" s="362"/>
      <c r="FJ74" s="362"/>
      <c r="FK74" s="362"/>
      <c r="FL74" s="380" t="s">
        <v>23</v>
      </c>
      <c r="FM74" s="380"/>
      <c r="FN74" s="380"/>
      <c r="FO74" s="380"/>
      <c r="FP74" s="380"/>
      <c r="FQ74" s="380"/>
      <c r="FR74" s="380"/>
      <c r="FS74" s="380"/>
      <c r="FT74" s="380"/>
      <c r="FU74" s="380"/>
      <c r="FV74" s="380"/>
      <c r="FW74" s="380" t="s">
        <v>23</v>
      </c>
      <c r="FX74" s="380"/>
      <c r="FY74" s="380"/>
      <c r="FZ74" s="380"/>
      <c r="GA74" s="380"/>
      <c r="GB74" s="380"/>
      <c r="GC74" s="380"/>
      <c r="GD74" s="380"/>
      <c r="GE74" s="380"/>
      <c r="GF74" s="380"/>
      <c r="GG74" s="380"/>
      <c r="GH74" s="380" t="s">
        <v>23</v>
      </c>
      <c r="GI74" s="380"/>
      <c r="GJ74" s="380"/>
      <c r="GK74" s="380"/>
      <c r="GL74" s="380"/>
      <c r="GM74" s="380"/>
      <c r="GN74" s="380"/>
      <c r="GO74" s="380"/>
      <c r="GP74" s="380"/>
      <c r="GQ74" s="380"/>
      <c r="GR74" s="380"/>
      <c r="GS74" s="380" t="s">
        <v>23</v>
      </c>
      <c r="GT74" s="380"/>
      <c r="GU74" s="380"/>
      <c r="GV74" s="380"/>
      <c r="GW74" s="380"/>
      <c r="GX74" s="380"/>
      <c r="GY74" s="380"/>
      <c r="GZ74" s="380"/>
      <c r="HA74" s="380"/>
      <c r="HB74" s="380"/>
      <c r="HC74" s="380"/>
    </row>
    <row r="75" spans="1:211" ht="15.75" customHeight="1" x14ac:dyDescent="0.25">
      <c r="A75" s="373"/>
      <c r="B75" s="373"/>
      <c r="C75" s="373"/>
      <c r="D75" s="373"/>
      <c r="E75" s="373"/>
      <c r="F75" s="373"/>
      <c r="G75" s="373"/>
      <c r="H75" s="373"/>
      <c r="I75" s="401" t="s">
        <v>425</v>
      </c>
      <c r="J75" s="401"/>
      <c r="K75" s="401"/>
      <c r="L75" s="401"/>
      <c r="M75" s="401"/>
      <c r="N75" s="401"/>
      <c r="O75" s="401"/>
      <c r="P75" s="401"/>
      <c r="Q75" s="401"/>
      <c r="R75" s="401"/>
      <c r="S75" s="401"/>
      <c r="T75" s="401"/>
      <c r="U75" s="401"/>
      <c r="V75" s="401"/>
      <c r="W75" s="401"/>
      <c r="X75" s="401"/>
      <c r="Y75" s="401"/>
      <c r="Z75" s="401"/>
      <c r="AA75" s="401"/>
      <c r="AB75" s="401"/>
      <c r="AC75" s="401"/>
      <c r="AD75" s="401"/>
      <c r="AE75" s="401"/>
      <c r="AF75" s="401"/>
      <c r="AG75" s="401"/>
      <c r="AH75" s="401"/>
      <c r="AI75" s="401"/>
      <c r="AJ75" s="401"/>
      <c r="AK75" s="401"/>
      <c r="AL75" s="401"/>
      <c r="AM75" s="401"/>
      <c r="AN75" s="401"/>
      <c r="AO75" s="401"/>
      <c r="AP75" s="373" t="s">
        <v>418</v>
      </c>
      <c r="AQ75" s="373"/>
      <c r="AR75" s="373"/>
      <c r="AS75" s="373"/>
      <c r="AT75" s="373"/>
      <c r="AU75" s="373"/>
      <c r="AV75" s="373"/>
      <c r="AW75" s="373"/>
      <c r="AX75" s="373"/>
      <c r="AY75" s="373"/>
      <c r="AZ75" s="373"/>
      <c r="BA75" s="373"/>
      <c r="BB75" s="373"/>
      <c r="BC75" s="373"/>
      <c r="BD75" s="373"/>
      <c r="BE75" s="373"/>
      <c r="BF75" s="380" t="s">
        <v>23</v>
      </c>
      <c r="BG75" s="380"/>
      <c r="BH75" s="380"/>
      <c r="BI75" s="380"/>
      <c r="BJ75" s="380"/>
      <c r="BK75" s="380"/>
      <c r="BL75" s="380"/>
      <c r="BM75" s="380"/>
      <c r="BN75" s="380"/>
      <c r="BO75" s="380"/>
      <c r="BP75" s="380"/>
      <c r="BQ75" s="380" t="s">
        <v>23</v>
      </c>
      <c r="BR75" s="380"/>
      <c r="BS75" s="380"/>
      <c r="BT75" s="380"/>
      <c r="BU75" s="380"/>
      <c r="BV75" s="380"/>
      <c r="BW75" s="380"/>
      <c r="BX75" s="380"/>
      <c r="BY75" s="380"/>
      <c r="BZ75" s="380"/>
      <c r="CA75" s="380"/>
      <c r="CB75" s="362" t="s">
        <v>23</v>
      </c>
      <c r="CC75" s="362"/>
      <c r="CD75" s="362"/>
      <c r="CE75" s="362"/>
      <c r="CF75" s="362"/>
      <c r="CG75" s="362"/>
      <c r="CH75" s="362"/>
      <c r="CI75" s="362"/>
      <c r="CJ75" s="362"/>
      <c r="CK75" s="362"/>
      <c r="CL75" s="362"/>
      <c r="CM75" s="362" t="s">
        <v>23</v>
      </c>
      <c r="CN75" s="362"/>
      <c r="CO75" s="362"/>
      <c r="CP75" s="362"/>
      <c r="CQ75" s="362"/>
      <c r="CR75" s="362"/>
      <c r="CS75" s="362"/>
      <c r="CT75" s="362"/>
      <c r="CU75" s="362"/>
      <c r="CV75" s="362"/>
      <c r="CW75" s="362"/>
      <c r="CX75" s="362" t="s">
        <v>23</v>
      </c>
      <c r="CY75" s="362"/>
      <c r="CZ75" s="362"/>
      <c r="DA75" s="362"/>
      <c r="DB75" s="362"/>
      <c r="DC75" s="362"/>
      <c r="DD75" s="362"/>
      <c r="DE75" s="362"/>
      <c r="DF75" s="362"/>
      <c r="DG75" s="362"/>
      <c r="DH75" s="362"/>
      <c r="DI75" s="362" t="s">
        <v>23</v>
      </c>
      <c r="DJ75" s="362"/>
      <c r="DK75" s="362"/>
      <c r="DL75" s="362"/>
      <c r="DM75" s="362"/>
      <c r="DN75" s="362"/>
      <c r="DO75" s="362"/>
      <c r="DP75" s="362"/>
      <c r="DQ75" s="362"/>
      <c r="DR75" s="362"/>
      <c r="DS75" s="362"/>
      <c r="DT75" s="362" t="s">
        <v>23</v>
      </c>
      <c r="DU75" s="362"/>
      <c r="DV75" s="362"/>
      <c r="DW75" s="362"/>
      <c r="DX75" s="362"/>
      <c r="DY75" s="362"/>
      <c r="DZ75" s="362"/>
      <c r="EA75" s="362"/>
      <c r="EB75" s="362"/>
      <c r="EC75" s="362"/>
      <c r="ED75" s="362"/>
      <c r="EE75" s="362" t="s">
        <v>23</v>
      </c>
      <c r="EF75" s="362"/>
      <c r="EG75" s="362"/>
      <c r="EH75" s="362"/>
      <c r="EI75" s="362"/>
      <c r="EJ75" s="362"/>
      <c r="EK75" s="362"/>
      <c r="EL75" s="362"/>
      <c r="EM75" s="362"/>
      <c r="EN75" s="362"/>
      <c r="EO75" s="362"/>
      <c r="EP75" s="362" t="s">
        <v>23</v>
      </c>
      <c r="EQ75" s="362"/>
      <c r="ER75" s="362"/>
      <c r="ES75" s="362"/>
      <c r="ET75" s="362"/>
      <c r="EU75" s="362"/>
      <c r="EV75" s="362"/>
      <c r="EW75" s="362"/>
      <c r="EX75" s="362"/>
      <c r="EY75" s="362"/>
      <c r="EZ75" s="362"/>
      <c r="FA75" s="362" t="s">
        <v>23</v>
      </c>
      <c r="FB75" s="362"/>
      <c r="FC75" s="362"/>
      <c r="FD75" s="362"/>
      <c r="FE75" s="362"/>
      <c r="FF75" s="362"/>
      <c r="FG75" s="362"/>
      <c r="FH75" s="362"/>
      <c r="FI75" s="362"/>
      <c r="FJ75" s="362"/>
      <c r="FK75" s="362"/>
      <c r="FL75" s="380" t="s">
        <v>23</v>
      </c>
      <c r="FM75" s="380"/>
      <c r="FN75" s="380"/>
      <c r="FO75" s="380"/>
      <c r="FP75" s="380"/>
      <c r="FQ75" s="380"/>
      <c r="FR75" s="380"/>
      <c r="FS75" s="380"/>
      <c r="FT75" s="380"/>
      <c r="FU75" s="380"/>
      <c r="FV75" s="380"/>
      <c r="FW75" s="380" t="s">
        <v>23</v>
      </c>
      <c r="FX75" s="380"/>
      <c r="FY75" s="380"/>
      <c r="FZ75" s="380"/>
      <c r="GA75" s="380"/>
      <c r="GB75" s="380"/>
      <c r="GC75" s="380"/>
      <c r="GD75" s="380"/>
      <c r="GE75" s="380"/>
      <c r="GF75" s="380"/>
      <c r="GG75" s="380"/>
      <c r="GH75" s="380" t="s">
        <v>23</v>
      </c>
      <c r="GI75" s="380"/>
      <c r="GJ75" s="380"/>
      <c r="GK75" s="380"/>
      <c r="GL75" s="380"/>
      <c r="GM75" s="380"/>
      <c r="GN75" s="380"/>
      <c r="GO75" s="380"/>
      <c r="GP75" s="380"/>
      <c r="GQ75" s="380"/>
      <c r="GR75" s="380"/>
      <c r="GS75" s="380" t="s">
        <v>23</v>
      </c>
      <c r="GT75" s="380"/>
      <c r="GU75" s="380"/>
      <c r="GV75" s="380"/>
      <c r="GW75" s="380"/>
      <c r="GX75" s="380"/>
      <c r="GY75" s="380"/>
      <c r="GZ75" s="380"/>
      <c r="HA75" s="380"/>
      <c r="HB75" s="380"/>
      <c r="HC75" s="380"/>
    </row>
    <row r="76" spans="1:211" ht="15.75" customHeight="1" x14ac:dyDescent="0.25">
      <c r="A76" s="373"/>
      <c r="B76" s="373"/>
      <c r="C76" s="373"/>
      <c r="D76" s="373"/>
      <c r="E76" s="373"/>
      <c r="F76" s="373"/>
      <c r="G76" s="373"/>
      <c r="H76" s="373"/>
      <c r="I76" s="401" t="s">
        <v>426</v>
      </c>
      <c r="J76" s="401"/>
      <c r="K76" s="401"/>
      <c r="L76" s="401"/>
      <c r="M76" s="401"/>
      <c r="N76" s="401"/>
      <c r="O76" s="401"/>
      <c r="P76" s="401"/>
      <c r="Q76" s="401"/>
      <c r="R76" s="401"/>
      <c r="S76" s="401"/>
      <c r="T76" s="401"/>
      <c r="U76" s="401"/>
      <c r="V76" s="401"/>
      <c r="W76" s="401"/>
      <c r="X76" s="401"/>
      <c r="Y76" s="401"/>
      <c r="Z76" s="401"/>
      <c r="AA76" s="401"/>
      <c r="AB76" s="401"/>
      <c r="AC76" s="401"/>
      <c r="AD76" s="401"/>
      <c r="AE76" s="401"/>
      <c r="AF76" s="401"/>
      <c r="AG76" s="401"/>
      <c r="AH76" s="401"/>
      <c r="AI76" s="401"/>
      <c r="AJ76" s="401"/>
      <c r="AK76" s="401"/>
      <c r="AL76" s="401"/>
      <c r="AM76" s="401"/>
      <c r="AN76" s="401"/>
      <c r="AO76" s="401"/>
      <c r="AP76" s="373" t="s">
        <v>418</v>
      </c>
      <c r="AQ76" s="373"/>
      <c r="AR76" s="373"/>
      <c r="AS76" s="373"/>
      <c r="AT76" s="373"/>
      <c r="AU76" s="373"/>
      <c r="AV76" s="373"/>
      <c r="AW76" s="373"/>
      <c r="AX76" s="373"/>
      <c r="AY76" s="373"/>
      <c r="AZ76" s="373"/>
      <c r="BA76" s="373"/>
      <c r="BB76" s="373"/>
      <c r="BC76" s="373"/>
      <c r="BD76" s="373"/>
      <c r="BE76" s="373"/>
      <c r="BF76" s="380" t="s">
        <v>23</v>
      </c>
      <c r="BG76" s="380"/>
      <c r="BH76" s="380"/>
      <c r="BI76" s="380"/>
      <c r="BJ76" s="380"/>
      <c r="BK76" s="380"/>
      <c r="BL76" s="380"/>
      <c r="BM76" s="380"/>
      <c r="BN76" s="380"/>
      <c r="BO76" s="380"/>
      <c r="BP76" s="380"/>
      <c r="BQ76" s="380" t="s">
        <v>23</v>
      </c>
      <c r="BR76" s="380"/>
      <c r="BS76" s="380"/>
      <c r="BT76" s="380"/>
      <c r="BU76" s="380"/>
      <c r="BV76" s="380"/>
      <c r="BW76" s="380"/>
      <c r="BX76" s="380"/>
      <c r="BY76" s="380"/>
      <c r="BZ76" s="380"/>
      <c r="CA76" s="380"/>
      <c r="CB76" s="362" t="s">
        <v>23</v>
      </c>
      <c r="CC76" s="362"/>
      <c r="CD76" s="362"/>
      <c r="CE76" s="362"/>
      <c r="CF76" s="362"/>
      <c r="CG76" s="362"/>
      <c r="CH76" s="362"/>
      <c r="CI76" s="362"/>
      <c r="CJ76" s="362"/>
      <c r="CK76" s="362"/>
      <c r="CL76" s="362"/>
      <c r="CM76" s="362" t="s">
        <v>23</v>
      </c>
      <c r="CN76" s="362"/>
      <c r="CO76" s="362"/>
      <c r="CP76" s="362"/>
      <c r="CQ76" s="362"/>
      <c r="CR76" s="362"/>
      <c r="CS76" s="362"/>
      <c r="CT76" s="362"/>
      <c r="CU76" s="362"/>
      <c r="CV76" s="362"/>
      <c r="CW76" s="362"/>
      <c r="CX76" s="362" t="s">
        <v>23</v>
      </c>
      <c r="CY76" s="362"/>
      <c r="CZ76" s="362"/>
      <c r="DA76" s="362"/>
      <c r="DB76" s="362"/>
      <c r="DC76" s="362"/>
      <c r="DD76" s="362"/>
      <c r="DE76" s="362"/>
      <c r="DF76" s="362"/>
      <c r="DG76" s="362"/>
      <c r="DH76" s="362"/>
      <c r="DI76" s="362" t="s">
        <v>23</v>
      </c>
      <c r="DJ76" s="362"/>
      <c r="DK76" s="362"/>
      <c r="DL76" s="362"/>
      <c r="DM76" s="362"/>
      <c r="DN76" s="362"/>
      <c r="DO76" s="362"/>
      <c r="DP76" s="362"/>
      <c r="DQ76" s="362"/>
      <c r="DR76" s="362"/>
      <c r="DS76" s="362"/>
      <c r="DT76" s="362" t="s">
        <v>23</v>
      </c>
      <c r="DU76" s="362"/>
      <c r="DV76" s="362"/>
      <c r="DW76" s="362"/>
      <c r="DX76" s="362"/>
      <c r="DY76" s="362"/>
      <c r="DZ76" s="362"/>
      <c r="EA76" s="362"/>
      <c r="EB76" s="362"/>
      <c r="EC76" s="362"/>
      <c r="ED76" s="362"/>
      <c r="EE76" s="362" t="s">
        <v>23</v>
      </c>
      <c r="EF76" s="362"/>
      <c r="EG76" s="362"/>
      <c r="EH76" s="362"/>
      <c r="EI76" s="362"/>
      <c r="EJ76" s="362"/>
      <c r="EK76" s="362"/>
      <c r="EL76" s="362"/>
      <c r="EM76" s="362"/>
      <c r="EN76" s="362"/>
      <c r="EO76" s="362"/>
      <c r="EP76" s="362" t="s">
        <v>23</v>
      </c>
      <c r="EQ76" s="362"/>
      <c r="ER76" s="362"/>
      <c r="ES76" s="362"/>
      <c r="ET76" s="362"/>
      <c r="EU76" s="362"/>
      <c r="EV76" s="362"/>
      <c r="EW76" s="362"/>
      <c r="EX76" s="362"/>
      <c r="EY76" s="362"/>
      <c r="EZ76" s="362"/>
      <c r="FA76" s="362" t="s">
        <v>23</v>
      </c>
      <c r="FB76" s="362"/>
      <c r="FC76" s="362"/>
      <c r="FD76" s="362"/>
      <c r="FE76" s="362"/>
      <c r="FF76" s="362"/>
      <c r="FG76" s="362"/>
      <c r="FH76" s="362"/>
      <c r="FI76" s="362"/>
      <c r="FJ76" s="362"/>
      <c r="FK76" s="362"/>
      <c r="FL76" s="380" t="s">
        <v>23</v>
      </c>
      <c r="FM76" s="380"/>
      <c r="FN76" s="380"/>
      <c r="FO76" s="380"/>
      <c r="FP76" s="380"/>
      <c r="FQ76" s="380"/>
      <c r="FR76" s="380"/>
      <c r="FS76" s="380"/>
      <c r="FT76" s="380"/>
      <c r="FU76" s="380"/>
      <c r="FV76" s="380"/>
      <c r="FW76" s="380" t="s">
        <v>23</v>
      </c>
      <c r="FX76" s="380"/>
      <c r="FY76" s="380"/>
      <c r="FZ76" s="380"/>
      <c r="GA76" s="380"/>
      <c r="GB76" s="380"/>
      <c r="GC76" s="380"/>
      <c r="GD76" s="380"/>
      <c r="GE76" s="380"/>
      <c r="GF76" s="380"/>
      <c r="GG76" s="380"/>
      <c r="GH76" s="380" t="s">
        <v>23</v>
      </c>
      <c r="GI76" s="380"/>
      <c r="GJ76" s="380"/>
      <c r="GK76" s="380"/>
      <c r="GL76" s="380"/>
      <c r="GM76" s="380"/>
      <c r="GN76" s="380"/>
      <c r="GO76" s="380"/>
      <c r="GP76" s="380"/>
      <c r="GQ76" s="380"/>
      <c r="GR76" s="380"/>
      <c r="GS76" s="380" t="s">
        <v>23</v>
      </c>
      <c r="GT76" s="380"/>
      <c r="GU76" s="380"/>
      <c r="GV76" s="380"/>
      <c r="GW76" s="380"/>
      <c r="GX76" s="380"/>
      <c r="GY76" s="380"/>
      <c r="GZ76" s="380"/>
      <c r="HA76" s="380"/>
      <c r="HB76" s="380"/>
      <c r="HC76" s="380"/>
    </row>
    <row r="77" spans="1:211" ht="15.75" customHeight="1" x14ac:dyDescent="0.25">
      <c r="A77" s="373"/>
      <c r="B77" s="373"/>
      <c r="C77" s="373"/>
      <c r="D77" s="373"/>
      <c r="E77" s="373"/>
      <c r="F77" s="373"/>
      <c r="G77" s="373"/>
      <c r="H77" s="373"/>
      <c r="I77" s="401" t="s">
        <v>427</v>
      </c>
      <c r="J77" s="401"/>
      <c r="K77" s="401"/>
      <c r="L77" s="401"/>
      <c r="M77" s="401"/>
      <c r="N77" s="401"/>
      <c r="O77" s="401"/>
      <c r="P77" s="401"/>
      <c r="Q77" s="401"/>
      <c r="R77" s="401"/>
      <c r="S77" s="401"/>
      <c r="T77" s="401"/>
      <c r="U77" s="401"/>
      <c r="V77" s="401"/>
      <c r="W77" s="401"/>
      <c r="X77" s="401"/>
      <c r="Y77" s="401"/>
      <c r="Z77" s="401"/>
      <c r="AA77" s="401"/>
      <c r="AB77" s="401"/>
      <c r="AC77" s="401"/>
      <c r="AD77" s="401"/>
      <c r="AE77" s="401"/>
      <c r="AF77" s="401"/>
      <c r="AG77" s="401"/>
      <c r="AH77" s="401"/>
      <c r="AI77" s="401"/>
      <c r="AJ77" s="401"/>
      <c r="AK77" s="401"/>
      <c r="AL77" s="401"/>
      <c r="AM77" s="401"/>
      <c r="AN77" s="401"/>
      <c r="AO77" s="401"/>
      <c r="AP77" s="373" t="s">
        <v>418</v>
      </c>
      <c r="AQ77" s="373"/>
      <c r="AR77" s="373"/>
      <c r="AS77" s="373"/>
      <c r="AT77" s="373"/>
      <c r="AU77" s="373"/>
      <c r="AV77" s="373"/>
      <c r="AW77" s="373"/>
      <c r="AX77" s="373"/>
      <c r="AY77" s="373"/>
      <c r="AZ77" s="373"/>
      <c r="BA77" s="373"/>
      <c r="BB77" s="373"/>
      <c r="BC77" s="373"/>
      <c r="BD77" s="373"/>
      <c r="BE77" s="373"/>
      <c r="BF77" s="380" t="s">
        <v>23</v>
      </c>
      <c r="BG77" s="380"/>
      <c r="BH77" s="380"/>
      <c r="BI77" s="380"/>
      <c r="BJ77" s="380"/>
      <c r="BK77" s="380"/>
      <c r="BL77" s="380"/>
      <c r="BM77" s="380"/>
      <c r="BN77" s="380"/>
      <c r="BO77" s="380"/>
      <c r="BP77" s="380"/>
      <c r="BQ77" s="380" t="s">
        <v>23</v>
      </c>
      <c r="BR77" s="380"/>
      <c r="BS77" s="380"/>
      <c r="BT77" s="380"/>
      <c r="BU77" s="380"/>
      <c r="BV77" s="380"/>
      <c r="BW77" s="380"/>
      <c r="BX77" s="380"/>
      <c r="BY77" s="380"/>
      <c r="BZ77" s="380"/>
      <c r="CA77" s="380"/>
      <c r="CB77" s="362" t="s">
        <v>23</v>
      </c>
      <c r="CC77" s="362"/>
      <c r="CD77" s="362"/>
      <c r="CE77" s="362"/>
      <c r="CF77" s="362"/>
      <c r="CG77" s="362"/>
      <c r="CH77" s="362"/>
      <c r="CI77" s="362"/>
      <c r="CJ77" s="362"/>
      <c r="CK77" s="362"/>
      <c r="CL77" s="362"/>
      <c r="CM77" s="362" t="s">
        <v>23</v>
      </c>
      <c r="CN77" s="362"/>
      <c r="CO77" s="362"/>
      <c r="CP77" s="362"/>
      <c r="CQ77" s="362"/>
      <c r="CR77" s="362"/>
      <c r="CS77" s="362"/>
      <c r="CT77" s="362"/>
      <c r="CU77" s="362"/>
      <c r="CV77" s="362"/>
      <c r="CW77" s="362"/>
      <c r="CX77" s="362" t="s">
        <v>23</v>
      </c>
      <c r="CY77" s="362"/>
      <c r="CZ77" s="362"/>
      <c r="DA77" s="362"/>
      <c r="DB77" s="362"/>
      <c r="DC77" s="362"/>
      <c r="DD77" s="362"/>
      <c r="DE77" s="362"/>
      <c r="DF77" s="362"/>
      <c r="DG77" s="362"/>
      <c r="DH77" s="362"/>
      <c r="DI77" s="362" t="s">
        <v>23</v>
      </c>
      <c r="DJ77" s="362"/>
      <c r="DK77" s="362"/>
      <c r="DL77" s="362"/>
      <c r="DM77" s="362"/>
      <c r="DN77" s="362"/>
      <c r="DO77" s="362"/>
      <c r="DP77" s="362"/>
      <c r="DQ77" s="362"/>
      <c r="DR77" s="362"/>
      <c r="DS77" s="362"/>
      <c r="DT77" s="362" t="s">
        <v>23</v>
      </c>
      <c r="DU77" s="362"/>
      <c r="DV77" s="362"/>
      <c r="DW77" s="362"/>
      <c r="DX77" s="362"/>
      <c r="DY77" s="362"/>
      <c r="DZ77" s="362"/>
      <c r="EA77" s="362"/>
      <c r="EB77" s="362"/>
      <c r="EC77" s="362"/>
      <c r="ED77" s="362"/>
      <c r="EE77" s="362" t="s">
        <v>23</v>
      </c>
      <c r="EF77" s="362"/>
      <c r="EG77" s="362"/>
      <c r="EH77" s="362"/>
      <c r="EI77" s="362"/>
      <c r="EJ77" s="362"/>
      <c r="EK77" s="362"/>
      <c r="EL77" s="362"/>
      <c r="EM77" s="362"/>
      <c r="EN77" s="362"/>
      <c r="EO77" s="362"/>
      <c r="EP77" s="362" t="s">
        <v>23</v>
      </c>
      <c r="EQ77" s="362"/>
      <c r="ER77" s="362"/>
      <c r="ES77" s="362"/>
      <c r="ET77" s="362"/>
      <c r="EU77" s="362"/>
      <c r="EV77" s="362"/>
      <c r="EW77" s="362"/>
      <c r="EX77" s="362"/>
      <c r="EY77" s="362"/>
      <c r="EZ77" s="362"/>
      <c r="FA77" s="362" t="s">
        <v>23</v>
      </c>
      <c r="FB77" s="362"/>
      <c r="FC77" s="362"/>
      <c r="FD77" s="362"/>
      <c r="FE77" s="362"/>
      <c r="FF77" s="362"/>
      <c r="FG77" s="362"/>
      <c r="FH77" s="362"/>
      <c r="FI77" s="362"/>
      <c r="FJ77" s="362"/>
      <c r="FK77" s="362"/>
      <c r="FL77" s="380" t="s">
        <v>23</v>
      </c>
      <c r="FM77" s="380"/>
      <c r="FN77" s="380"/>
      <c r="FO77" s="380"/>
      <c r="FP77" s="380"/>
      <c r="FQ77" s="380"/>
      <c r="FR77" s="380"/>
      <c r="FS77" s="380"/>
      <c r="FT77" s="380"/>
      <c r="FU77" s="380"/>
      <c r="FV77" s="380"/>
      <c r="FW77" s="380" t="s">
        <v>23</v>
      </c>
      <c r="FX77" s="380"/>
      <c r="FY77" s="380"/>
      <c r="FZ77" s="380"/>
      <c r="GA77" s="380"/>
      <c r="GB77" s="380"/>
      <c r="GC77" s="380"/>
      <c r="GD77" s="380"/>
      <c r="GE77" s="380"/>
      <c r="GF77" s="380"/>
      <c r="GG77" s="380"/>
      <c r="GH77" s="380" t="s">
        <v>23</v>
      </c>
      <c r="GI77" s="380"/>
      <c r="GJ77" s="380"/>
      <c r="GK77" s="380"/>
      <c r="GL77" s="380"/>
      <c r="GM77" s="380"/>
      <c r="GN77" s="380"/>
      <c r="GO77" s="380"/>
      <c r="GP77" s="380"/>
      <c r="GQ77" s="380"/>
      <c r="GR77" s="380"/>
      <c r="GS77" s="380" t="s">
        <v>23</v>
      </c>
      <c r="GT77" s="380"/>
      <c r="GU77" s="380"/>
      <c r="GV77" s="380"/>
      <c r="GW77" s="380"/>
      <c r="GX77" s="380"/>
      <c r="GY77" s="380"/>
      <c r="GZ77" s="380"/>
      <c r="HA77" s="380"/>
      <c r="HB77" s="380"/>
      <c r="HC77" s="380"/>
    </row>
    <row r="78" spans="1:211" x14ac:dyDescent="0.25">
      <c r="A78" s="373" t="s">
        <v>428</v>
      </c>
      <c r="B78" s="373"/>
      <c r="C78" s="373"/>
      <c r="D78" s="373"/>
      <c r="E78" s="373"/>
      <c r="F78" s="373"/>
      <c r="G78" s="373"/>
      <c r="H78" s="373"/>
      <c r="I78" s="383" t="s">
        <v>429</v>
      </c>
      <c r="J78" s="383"/>
      <c r="K78" s="383"/>
      <c r="L78" s="383"/>
      <c r="M78" s="383"/>
      <c r="N78" s="383"/>
      <c r="O78" s="383"/>
      <c r="P78" s="383"/>
      <c r="Q78" s="383"/>
      <c r="R78" s="383"/>
      <c r="S78" s="383"/>
      <c r="T78" s="383"/>
      <c r="U78" s="383"/>
      <c r="V78" s="383"/>
      <c r="W78" s="383"/>
      <c r="X78" s="383"/>
      <c r="Y78" s="383"/>
      <c r="Z78" s="383"/>
      <c r="AA78" s="383"/>
      <c r="AB78" s="383"/>
      <c r="AC78" s="383"/>
      <c r="AD78" s="383"/>
      <c r="AE78" s="383"/>
      <c r="AF78" s="383"/>
      <c r="AG78" s="383"/>
      <c r="AH78" s="383"/>
      <c r="AI78" s="383"/>
      <c r="AJ78" s="383"/>
      <c r="AK78" s="383"/>
      <c r="AL78" s="383"/>
      <c r="AM78" s="383"/>
      <c r="AN78" s="383"/>
      <c r="AO78" s="383"/>
      <c r="AP78" s="373" t="s">
        <v>418</v>
      </c>
      <c r="AQ78" s="373"/>
      <c r="AR78" s="373"/>
      <c r="AS78" s="373"/>
      <c r="AT78" s="373"/>
      <c r="AU78" s="373"/>
      <c r="AV78" s="373"/>
      <c r="AW78" s="373"/>
      <c r="AX78" s="373"/>
      <c r="AY78" s="373"/>
      <c r="AZ78" s="373"/>
      <c r="BA78" s="373"/>
      <c r="BB78" s="373"/>
      <c r="BC78" s="373"/>
      <c r="BD78" s="373"/>
      <c r="BE78" s="373"/>
      <c r="BF78" s="380" t="s">
        <v>23</v>
      </c>
      <c r="BG78" s="380"/>
      <c r="BH78" s="380"/>
      <c r="BI78" s="380"/>
      <c r="BJ78" s="380"/>
      <c r="BK78" s="380"/>
      <c r="BL78" s="380"/>
      <c r="BM78" s="380"/>
      <c r="BN78" s="380"/>
      <c r="BO78" s="380"/>
      <c r="BP78" s="380"/>
      <c r="BQ78" s="380" t="s">
        <v>23</v>
      </c>
      <c r="BR78" s="380"/>
      <c r="BS78" s="380"/>
      <c r="BT78" s="380"/>
      <c r="BU78" s="380"/>
      <c r="BV78" s="380"/>
      <c r="BW78" s="380"/>
      <c r="BX78" s="380"/>
      <c r="BY78" s="380"/>
      <c r="BZ78" s="380"/>
      <c r="CA78" s="380"/>
      <c r="CB78" s="362" t="s">
        <v>23</v>
      </c>
      <c r="CC78" s="362"/>
      <c r="CD78" s="362"/>
      <c r="CE78" s="362"/>
      <c r="CF78" s="362"/>
      <c r="CG78" s="362"/>
      <c r="CH78" s="362"/>
      <c r="CI78" s="362"/>
      <c r="CJ78" s="362"/>
      <c r="CK78" s="362"/>
      <c r="CL78" s="362"/>
      <c r="CM78" s="362" t="s">
        <v>23</v>
      </c>
      <c r="CN78" s="362"/>
      <c r="CO78" s="362"/>
      <c r="CP78" s="362"/>
      <c r="CQ78" s="362"/>
      <c r="CR78" s="362"/>
      <c r="CS78" s="362"/>
      <c r="CT78" s="362"/>
      <c r="CU78" s="362"/>
      <c r="CV78" s="362"/>
      <c r="CW78" s="362"/>
      <c r="CX78" s="362" t="s">
        <v>23</v>
      </c>
      <c r="CY78" s="362"/>
      <c r="CZ78" s="362"/>
      <c r="DA78" s="362"/>
      <c r="DB78" s="362"/>
      <c r="DC78" s="362"/>
      <c r="DD78" s="362"/>
      <c r="DE78" s="362"/>
      <c r="DF78" s="362"/>
      <c r="DG78" s="362"/>
      <c r="DH78" s="362"/>
      <c r="DI78" s="362" t="s">
        <v>23</v>
      </c>
      <c r="DJ78" s="362"/>
      <c r="DK78" s="362"/>
      <c r="DL78" s="362"/>
      <c r="DM78" s="362"/>
      <c r="DN78" s="362"/>
      <c r="DO78" s="362"/>
      <c r="DP78" s="362"/>
      <c r="DQ78" s="362"/>
      <c r="DR78" s="362"/>
      <c r="DS78" s="362"/>
      <c r="DT78" s="362" t="s">
        <v>23</v>
      </c>
      <c r="DU78" s="362"/>
      <c r="DV78" s="362"/>
      <c r="DW78" s="362"/>
      <c r="DX78" s="362"/>
      <c r="DY78" s="362"/>
      <c r="DZ78" s="362"/>
      <c r="EA78" s="362"/>
      <c r="EB78" s="362"/>
      <c r="EC78" s="362"/>
      <c r="ED78" s="362"/>
      <c r="EE78" s="362" t="s">
        <v>23</v>
      </c>
      <c r="EF78" s="362"/>
      <c r="EG78" s="362"/>
      <c r="EH78" s="362"/>
      <c r="EI78" s="362"/>
      <c r="EJ78" s="362"/>
      <c r="EK78" s="362"/>
      <c r="EL78" s="362"/>
      <c r="EM78" s="362"/>
      <c r="EN78" s="362"/>
      <c r="EO78" s="362"/>
      <c r="EP78" s="362" t="s">
        <v>23</v>
      </c>
      <c r="EQ78" s="362"/>
      <c r="ER78" s="362"/>
      <c r="ES78" s="362"/>
      <c r="ET78" s="362"/>
      <c r="EU78" s="362"/>
      <c r="EV78" s="362"/>
      <c r="EW78" s="362"/>
      <c r="EX78" s="362"/>
      <c r="EY78" s="362"/>
      <c r="EZ78" s="362"/>
      <c r="FA78" s="362" t="s">
        <v>23</v>
      </c>
      <c r="FB78" s="362"/>
      <c r="FC78" s="362"/>
      <c r="FD78" s="362"/>
      <c r="FE78" s="362"/>
      <c r="FF78" s="362"/>
      <c r="FG78" s="362"/>
      <c r="FH78" s="362"/>
      <c r="FI78" s="362"/>
      <c r="FJ78" s="362"/>
      <c r="FK78" s="362"/>
      <c r="FL78" s="380" t="s">
        <v>23</v>
      </c>
      <c r="FM78" s="380"/>
      <c r="FN78" s="380"/>
      <c r="FO78" s="380"/>
      <c r="FP78" s="380"/>
      <c r="FQ78" s="380"/>
      <c r="FR78" s="380"/>
      <c r="FS78" s="380"/>
      <c r="FT78" s="380"/>
      <c r="FU78" s="380"/>
      <c r="FV78" s="380"/>
      <c r="FW78" s="380" t="s">
        <v>23</v>
      </c>
      <c r="FX78" s="380"/>
      <c r="FY78" s="380"/>
      <c r="FZ78" s="380"/>
      <c r="GA78" s="380"/>
      <c r="GB78" s="380"/>
      <c r="GC78" s="380"/>
      <c r="GD78" s="380"/>
      <c r="GE78" s="380"/>
      <c r="GF78" s="380"/>
      <c r="GG78" s="380"/>
      <c r="GH78" s="380" t="s">
        <v>23</v>
      </c>
      <c r="GI78" s="380"/>
      <c r="GJ78" s="380"/>
      <c r="GK78" s="380"/>
      <c r="GL78" s="380"/>
      <c r="GM78" s="380"/>
      <c r="GN78" s="380"/>
      <c r="GO78" s="380"/>
      <c r="GP78" s="380"/>
      <c r="GQ78" s="380"/>
      <c r="GR78" s="380"/>
      <c r="GS78" s="380" t="s">
        <v>23</v>
      </c>
      <c r="GT78" s="380"/>
      <c r="GU78" s="380"/>
      <c r="GV78" s="380"/>
      <c r="GW78" s="380"/>
      <c r="GX78" s="380"/>
      <c r="GY78" s="380"/>
      <c r="GZ78" s="380"/>
      <c r="HA78" s="380"/>
      <c r="HB78" s="380"/>
      <c r="HC78" s="380"/>
    </row>
    <row r="79" spans="1:211" x14ac:dyDescent="0.25">
      <c r="A79" s="373"/>
      <c r="B79" s="373"/>
      <c r="C79" s="373"/>
      <c r="D79" s="373"/>
      <c r="E79" s="373"/>
      <c r="F79" s="373"/>
      <c r="G79" s="373"/>
      <c r="H79" s="373"/>
      <c r="I79" s="383" t="s">
        <v>430</v>
      </c>
      <c r="J79" s="383"/>
      <c r="K79" s="383"/>
      <c r="L79" s="383"/>
      <c r="M79" s="383"/>
      <c r="N79" s="383"/>
      <c r="O79" s="383"/>
      <c r="P79" s="383"/>
      <c r="Q79" s="383"/>
      <c r="R79" s="383"/>
      <c r="S79" s="383"/>
      <c r="T79" s="383"/>
      <c r="U79" s="383"/>
      <c r="V79" s="383"/>
      <c r="W79" s="383"/>
      <c r="X79" s="383"/>
      <c r="Y79" s="383"/>
      <c r="Z79" s="383"/>
      <c r="AA79" s="383"/>
      <c r="AB79" s="383"/>
      <c r="AC79" s="383"/>
      <c r="AD79" s="383"/>
      <c r="AE79" s="383"/>
      <c r="AF79" s="383"/>
      <c r="AG79" s="383"/>
      <c r="AH79" s="383"/>
      <c r="AI79" s="383"/>
      <c r="AJ79" s="383"/>
      <c r="AK79" s="383"/>
      <c r="AL79" s="383"/>
      <c r="AM79" s="383"/>
      <c r="AN79" s="383"/>
      <c r="AO79" s="383"/>
      <c r="AP79" s="373"/>
      <c r="AQ79" s="373"/>
      <c r="AR79" s="373"/>
      <c r="AS79" s="373"/>
      <c r="AT79" s="373"/>
      <c r="AU79" s="373"/>
      <c r="AV79" s="373"/>
      <c r="AW79" s="373"/>
      <c r="AX79" s="373"/>
      <c r="AY79" s="373"/>
      <c r="AZ79" s="373"/>
      <c r="BA79" s="373"/>
      <c r="BB79" s="373"/>
      <c r="BC79" s="373"/>
      <c r="BD79" s="373"/>
      <c r="BE79" s="373"/>
      <c r="BF79" s="380"/>
      <c r="BG79" s="380"/>
      <c r="BH79" s="380"/>
      <c r="BI79" s="380"/>
      <c r="BJ79" s="380"/>
      <c r="BK79" s="380"/>
      <c r="BL79" s="380"/>
      <c r="BM79" s="380"/>
      <c r="BN79" s="380"/>
      <c r="BO79" s="380"/>
      <c r="BP79" s="380"/>
      <c r="BQ79" s="380"/>
      <c r="BR79" s="380"/>
      <c r="BS79" s="380"/>
      <c r="BT79" s="380"/>
      <c r="BU79" s="380"/>
      <c r="BV79" s="380"/>
      <c r="BW79" s="380"/>
      <c r="BX79" s="380"/>
      <c r="BY79" s="380"/>
      <c r="BZ79" s="380"/>
      <c r="CA79" s="380"/>
      <c r="CB79" s="362"/>
      <c r="CC79" s="362"/>
      <c r="CD79" s="362"/>
      <c r="CE79" s="362"/>
      <c r="CF79" s="362"/>
      <c r="CG79" s="362"/>
      <c r="CH79" s="362"/>
      <c r="CI79" s="362"/>
      <c r="CJ79" s="362"/>
      <c r="CK79" s="362"/>
      <c r="CL79" s="362"/>
      <c r="CM79" s="362"/>
      <c r="CN79" s="362"/>
      <c r="CO79" s="362"/>
      <c r="CP79" s="362"/>
      <c r="CQ79" s="362"/>
      <c r="CR79" s="362"/>
      <c r="CS79" s="362"/>
      <c r="CT79" s="362"/>
      <c r="CU79" s="362"/>
      <c r="CV79" s="362"/>
      <c r="CW79" s="362"/>
      <c r="CX79" s="362"/>
      <c r="CY79" s="362"/>
      <c r="CZ79" s="362"/>
      <c r="DA79" s="362"/>
      <c r="DB79" s="362"/>
      <c r="DC79" s="362"/>
      <c r="DD79" s="362"/>
      <c r="DE79" s="362"/>
      <c r="DF79" s="362"/>
      <c r="DG79" s="362"/>
      <c r="DH79" s="362"/>
      <c r="DI79" s="362"/>
      <c r="DJ79" s="362"/>
      <c r="DK79" s="362"/>
      <c r="DL79" s="362"/>
      <c r="DM79" s="362"/>
      <c r="DN79" s="362"/>
      <c r="DO79" s="362"/>
      <c r="DP79" s="362"/>
      <c r="DQ79" s="362"/>
      <c r="DR79" s="362"/>
      <c r="DS79" s="362"/>
      <c r="DT79" s="362"/>
      <c r="DU79" s="362"/>
      <c r="DV79" s="362"/>
      <c r="DW79" s="362"/>
      <c r="DX79" s="362"/>
      <c r="DY79" s="362"/>
      <c r="DZ79" s="362"/>
      <c r="EA79" s="362"/>
      <c r="EB79" s="362"/>
      <c r="EC79" s="362"/>
      <c r="ED79" s="362"/>
      <c r="EE79" s="362"/>
      <c r="EF79" s="362"/>
      <c r="EG79" s="362"/>
      <c r="EH79" s="362"/>
      <c r="EI79" s="362"/>
      <c r="EJ79" s="362"/>
      <c r="EK79" s="362"/>
      <c r="EL79" s="362"/>
      <c r="EM79" s="362"/>
      <c r="EN79" s="362"/>
      <c r="EO79" s="362"/>
      <c r="EP79" s="362"/>
      <c r="EQ79" s="362"/>
      <c r="ER79" s="362"/>
      <c r="ES79" s="362"/>
      <c r="ET79" s="362"/>
      <c r="EU79" s="362"/>
      <c r="EV79" s="362"/>
      <c r="EW79" s="362"/>
      <c r="EX79" s="362"/>
      <c r="EY79" s="362"/>
      <c r="EZ79" s="362"/>
      <c r="FA79" s="362"/>
      <c r="FB79" s="362"/>
      <c r="FC79" s="362"/>
      <c r="FD79" s="362"/>
      <c r="FE79" s="362"/>
      <c r="FF79" s="362"/>
      <c r="FG79" s="362"/>
      <c r="FH79" s="362"/>
      <c r="FI79" s="362"/>
      <c r="FJ79" s="362"/>
      <c r="FK79" s="362"/>
      <c r="FL79" s="380"/>
      <c r="FM79" s="380"/>
      <c r="FN79" s="380"/>
      <c r="FO79" s="380"/>
      <c r="FP79" s="380"/>
      <c r="FQ79" s="380"/>
      <c r="FR79" s="380"/>
      <c r="FS79" s="380"/>
      <c r="FT79" s="380"/>
      <c r="FU79" s="380"/>
      <c r="FV79" s="380"/>
      <c r="FW79" s="380"/>
      <c r="FX79" s="380"/>
      <c r="FY79" s="380"/>
      <c r="FZ79" s="380"/>
      <c r="GA79" s="380"/>
      <c r="GB79" s="380"/>
      <c r="GC79" s="380"/>
      <c r="GD79" s="380"/>
      <c r="GE79" s="380"/>
      <c r="GF79" s="380"/>
      <c r="GG79" s="380"/>
      <c r="GH79" s="380"/>
      <c r="GI79" s="380"/>
      <c r="GJ79" s="380"/>
      <c r="GK79" s="380"/>
      <c r="GL79" s="380"/>
      <c r="GM79" s="380"/>
      <c r="GN79" s="380"/>
      <c r="GO79" s="380"/>
      <c r="GP79" s="380"/>
      <c r="GQ79" s="380"/>
      <c r="GR79" s="380"/>
      <c r="GS79" s="380"/>
      <c r="GT79" s="380"/>
      <c r="GU79" s="380"/>
      <c r="GV79" s="380"/>
      <c r="GW79" s="380"/>
      <c r="GX79" s="380"/>
      <c r="GY79" s="380"/>
      <c r="GZ79" s="380"/>
      <c r="HA79" s="380"/>
      <c r="HB79" s="380"/>
      <c r="HC79" s="380"/>
    </row>
    <row r="80" spans="1:211" x14ac:dyDescent="0.25">
      <c r="A80" s="373" t="s">
        <v>98</v>
      </c>
      <c r="B80" s="373"/>
      <c r="C80" s="373"/>
      <c r="D80" s="373"/>
      <c r="E80" s="373"/>
      <c r="F80" s="373"/>
      <c r="G80" s="373"/>
      <c r="H80" s="373"/>
      <c r="I80" s="383" t="s">
        <v>431</v>
      </c>
      <c r="J80" s="383"/>
      <c r="K80" s="383"/>
      <c r="L80" s="383"/>
      <c r="M80" s="383"/>
      <c r="N80" s="383"/>
      <c r="O80" s="383"/>
      <c r="P80" s="383"/>
      <c r="Q80" s="383"/>
      <c r="R80" s="383"/>
      <c r="S80" s="383"/>
      <c r="T80" s="383"/>
      <c r="U80" s="383"/>
      <c r="V80" s="383"/>
      <c r="W80" s="383"/>
      <c r="X80" s="383"/>
      <c r="Y80" s="383"/>
      <c r="Z80" s="383"/>
      <c r="AA80" s="383"/>
      <c r="AB80" s="383"/>
      <c r="AC80" s="383"/>
      <c r="AD80" s="383"/>
      <c r="AE80" s="383"/>
      <c r="AF80" s="383"/>
      <c r="AG80" s="383"/>
      <c r="AH80" s="383"/>
      <c r="AI80" s="383"/>
      <c r="AJ80" s="383"/>
      <c r="AK80" s="383"/>
      <c r="AL80" s="383"/>
      <c r="AM80" s="383"/>
      <c r="AN80" s="383"/>
      <c r="AO80" s="383"/>
      <c r="AP80" s="373"/>
      <c r="AQ80" s="373"/>
      <c r="AR80" s="373"/>
      <c r="AS80" s="373"/>
      <c r="AT80" s="373"/>
      <c r="AU80" s="373"/>
      <c r="AV80" s="373"/>
      <c r="AW80" s="373"/>
      <c r="AX80" s="373"/>
      <c r="AY80" s="373"/>
      <c r="AZ80" s="373"/>
      <c r="BA80" s="373"/>
      <c r="BB80" s="373"/>
      <c r="BC80" s="373"/>
      <c r="BD80" s="373"/>
      <c r="BE80" s="373"/>
      <c r="BF80" s="380" t="s">
        <v>23</v>
      </c>
      <c r="BG80" s="380"/>
      <c r="BH80" s="380"/>
      <c r="BI80" s="380"/>
      <c r="BJ80" s="380"/>
      <c r="BK80" s="380"/>
      <c r="BL80" s="380"/>
      <c r="BM80" s="380"/>
      <c r="BN80" s="380"/>
      <c r="BO80" s="380"/>
      <c r="BP80" s="380"/>
      <c r="BQ80" s="380" t="s">
        <v>23</v>
      </c>
      <c r="BR80" s="380"/>
      <c r="BS80" s="380"/>
      <c r="BT80" s="380"/>
      <c r="BU80" s="380"/>
      <c r="BV80" s="380"/>
      <c r="BW80" s="380"/>
      <c r="BX80" s="380"/>
      <c r="BY80" s="380"/>
      <c r="BZ80" s="380"/>
      <c r="CA80" s="380"/>
      <c r="CB80" s="362" t="s">
        <v>23</v>
      </c>
      <c r="CC80" s="362"/>
      <c r="CD80" s="362"/>
      <c r="CE80" s="362"/>
      <c r="CF80" s="362"/>
      <c r="CG80" s="362"/>
      <c r="CH80" s="362"/>
      <c r="CI80" s="362"/>
      <c r="CJ80" s="362"/>
      <c r="CK80" s="362"/>
      <c r="CL80" s="362"/>
      <c r="CM80" s="362" t="s">
        <v>23</v>
      </c>
      <c r="CN80" s="362"/>
      <c r="CO80" s="362"/>
      <c r="CP80" s="362"/>
      <c r="CQ80" s="362"/>
      <c r="CR80" s="362"/>
      <c r="CS80" s="362"/>
      <c r="CT80" s="362"/>
      <c r="CU80" s="362"/>
      <c r="CV80" s="362"/>
      <c r="CW80" s="362"/>
      <c r="CX80" s="362" t="s">
        <v>23</v>
      </c>
      <c r="CY80" s="362"/>
      <c r="CZ80" s="362"/>
      <c r="DA80" s="362"/>
      <c r="DB80" s="362"/>
      <c r="DC80" s="362"/>
      <c r="DD80" s="362"/>
      <c r="DE80" s="362"/>
      <c r="DF80" s="362"/>
      <c r="DG80" s="362"/>
      <c r="DH80" s="362"/>
      <c r="DI80" s="362" t="s">
        <v>23</v>
      </c>
      <c r="DJ80" s="362"/>
      <c r="DK80" s="362"/>
      <c r="DL80" s="362"/>
      <c r="DM80" s="362"/>
      <c r="DN80" s="362"/>
      <c r="DO80" s="362"/>
      <c r="DP80" s="362"/>
      <c r="DQ80" s="362"/>
      <c r="DR80" s="362"/>
      <c r="DS80" s="362"/>
      <c r="DT80" s="362" t="s">
        <v>23</v>
      </c>
      <c r="DU80" s="362"/>
      <c r="DV80" s="362"/>
      <c r="DW80" s="362"/>
      <c r="DX80" s="362"/>
      <c r="DY80" s="362"/>
      <c r="DZ80" s="362"/>
      <c r="EA80" s="362"/>
      <c r="EB80" s="362"/>
      <c r="EC80" s="362"/>
      <c r="ED80" s="362"/>
      <c r="EE80" s="362" t="s">
        <v>23</v>
      </c>
      <c r="EF80" s="362"/>
      <c r="EG80" s="362"/>
      <c r="EH80" s="362"/>
      <c r="EI80" s="362"/>
      <c r="EJ80" s="362"/>
      <c r="EK80" s="362"/>
      <c r="EL80" s="362"/>
      <c r="EM80" s="362"/>
      <c r="EN80" s="362"/>
      <c r="EO80" s="362"/>
      <c r="EP80" s="362" t="s">
        <v>23</v>
      </c>
      <c r="EQ80" s="362"/>
      <c r="ER80" s="362"/>
      <c r="ES80" s="362"/>
      <c r="ET80" s="362"/>
      <c r="EU80" s="362"/>
      <c r="EV80" s="362"/>
      <c r="EW80" s="362"/>
      <c r="EX80" s="362"/>
      <c r="EY80" s="362"/>
      <c r="EZ80" s="362"/>
      <c r="FA80" s="362" t="s">
        <v>23</v>
      </c>
      <c r="FB80" s="362"/>
      <c r="FC80" s="362"/>
      <c r="FD80" s="362"/>
      <c r="FE80" s="362"/>
      <c r="FF80" s="362"/>
      <c r="FG80" s="362"/>
      <c r="FH80" s="362"/>
      <c r="FI80" s="362"/>
      <c r="FJ80" s="362"/>
      <c r="FK80" s="362"/>
      <c r="FL80" s="380" t="s">
        <v>23</v>
      </c>
      <c r="FM80" s="380"/>
      <c r="FN80" s="380"/>
      <c r="FO80" s="380"/>
      <c r="FP80" s="380"/>
      <c r="FQ80" s="380"/>
      <c r="FR80" s="380"/>
      <c r="FS80" s="380"/>
      <c r="FT80" s="380"/>
      <c r="FU80" s="380"/>
      <c r="FV80" s="380"/>
      <c r="FW80" s="380" t="s">
        <v>23</v>
      </c>
      <c r="FX80" s="380"/>
      <c r="FY80" s="380"/>
      <c r="FZ80" s="380"/>
      <c r="GA80" s="380"/>
      <c r="GB80" s="380"/>
      <c r="GC80" s="380"/>
      <c r="GD80" s="380"/>
      <c r="GE80" s="380"/>
      <c r="GF80" s="380"/>
      <c r="GG80" s="380"/>
      <c r="GH80" s="380" t="s">
        <v>23</v>
      </c>
      <c r="GI80" s="380"/>
      <c r="GJ80" s="380"/>
      <c r="GK80" s="380"/>
      <c r="GL80" s="380"/>
      <c r="GM80" s="380"/>
      <c r="GN80" s="380"/>
      <c r="GO80" s="380"/>
      <c r="GP80" s="380"/>
      <c r="GQ80" s="380"/>
      <c r="GR80" s="380"/>
      <c r="GS80" s="380" t="s">
        <v>23</v>
      </c>
      <c r="GT80" s="380"/>
      <c r="GU80" s="380"/>
      <c r="GV80" s="380"/>
      <c r="GW80" s="380"/>
      <c r="GX80" s="380"/>
      <c r="GY80" s="380"/>
      <c r="GZ80" s="380"/>
      <c r="HA80" s="380"/>
      <c r="HB80" s="380"/>
      <c r="HC80" s="380"/>
    </row>
    <row r="81" spans="1:211" x14ac:dyDescent="0.25">
      <c r="A81" s="373"/>
      <c r="B81" s="373"/>
      <c r="C81" s="373"/>
      <c r="D81" s="373"/>
      <c r="E81" s="373"/>
      <c r="F81" s="373"/>
      <c r="G81" s="373"/>
      <c r="H81" s="373"/>
      <c r="I81" s="383" t="s">
        <v>432</v>
      </c>
      <c r="J81" s="383"/>
      <c r="K81" s="383"/>
      <c r="L81" s="383"/>
      <c r="M81" s="383"/>
      <c r="N81" s="383"/>
      <c r="O81" s="383"/>
      <c r="P81" s="383"/>
      <c r="Q81" s="383"/>
      <c r="R81" s="383"/>
      <c r="S81" s="383"/>
      <c r="T81" s="383"/>
      <c r="U81" s="383"/>
      <c r="V81" s="383"/>
      <c r="W81" s="383"/>
      <c r="X81" s="383"/>
      <c r="Y81" s="383"/>
      <c r="Z81" s="383"/>
      <c r="AA81" s="383"/>
      <c r="AB81" s="383"/>
      <c r="AC81" s="383"/>
      <c r="AD81" s="383"/>
      <c r="AE81" s="383"/>
      <c r="AF81" s="383"/>
      <c r="AG81" s="383"/>
      <c r="AH81" s="383"/>
      <c r="AI81" s="383"/>
      <c r="AJ81" s="383"/>
      <c r="AK81" s="383"/>
      <c r="AL81" s="383"/>
      <c r="AM81" s="383"/>
      <c r="AN81" s="383"/>
      <c r="AO81" s="383"/>
      <c r="AP81" s="373"/>
      <c r="AQ81" s="373"/>
      <c r="AR81" s="373"/>
      <c r="AS81" s="373"/>
      <c r="AT81" s="373"/>
      <c r="AU81" s="373"/>
      <c r="AV81" s="373"/>
      <c r="AW81" s="373"/>
      <c r="AX81" s="373"/>
      <c r="AY81" s="373"/>
      <c r="AZ81" s="373"/>
      <c r="BA81" s="373"/>
      <c r="BB81" s="373"/>
      <c r="BC81" s="373"/>
      <c r="BD81" s="373"/>
      <c r="BE81" s="373"/>
      <c r="BF81" s="380"/>
      <c r="BG81" s="380"/>
      <c r="BH81" s="380"/>
      <c r="BI81" s="380"/>
      <c r="BJ81" s="380"/>
      <c r="BK81" s="380"/>
      <c r="BL81" s="380"/>
      <c r="BM81" s="380"/>
      <c r="BN81" s="380"/>
      <c r="BO81" s="380"/>
      <c r="BP81" s="380"/>
      <c r="BQ81" s="380"/>
      <c r="BR81" s="380"/>
      <c r="BS81" s="380"/>
      <c r="BT81" s="380"/>
      <c r="BU81" s="380"/>
      <c r="BV81" s="380"/>
      <c r="BW81" s="380"/>
      <c r="BX81" s="380"/>
      <c r="BY81" s="380"/>
      <c r="BZ81" s="380"/>
      <c r="CA81" s="380"/>
      <c r="CB81" s="362"/>
      <c r="CC81" s="362"/>
      <c r="CD81" s="362"/>
      <c r="CE81" s="362"/>
      <c r="CF81" s="362"/>
      <c r="CG81" s="362"/>
      <c r="CH81" s="362"/>
      <c r="CI81" s="362"/>
      <c r="CJ81" s="362"/>
      <c r="CK81" s="362"/>
      <c r="CL81" s="362"/>
      <c r="CM81" s="362"/>
      <c r="CN81" s="362"/>
      <c r="CO81" s="362"/>
      <c r="CP81" s="362"/>
      <c r="CQ81" s="362"/>
      <c r="CR81" s="362"/>
      <c r="CS81" s="362"/>
      <c r="CT81" s="362"/>
      <c r="CU81" s="362"/>
      <c r="CV81" s="362"/>
      <c r="CW81" s="362"/>
      <c r="CX81" s="362"/>
      <c r="CY81" s="362"/>
      <c r="CZ81" s="362"/>
      <c r="DA81" s="362"/>
      <c r="DB81" s="362"/>
      <c r="DC81" s="362"/>
      <c r="DD81" s="362"/>
      <c r="DE81" s="362"/>
      <c r="DF81" s="362"/>
      <c r="DG81" s="362"/>
      <c r="DH81" s="362"/>
      <c r="DI81" s="362"/>
      <c r="DJ81" s="362"/>
      <c r="DK81" s="362"/>
      <c r="DL81" s="362"/>
      <c r="DM81" s="362"/>
      <c r="DN81" s="362"/>
      <c r="DO81" s="362"/>
      <c r="DP81" s="362"/>
      <c r="DQ81" s="362"/>
      <c r="DR81" s="362"/>
      <c r="DS81" s="362"/>
      <c r="DT81" s="362"/>
      <c r="DU81" s="362"/>
      <c r="DV81" s="362"/>
      <c r="DW81" s="362"/>
      <c r="DX81" s="362"/>
      <c r="DY81" s="362"/>
      <c r="DZ81" s="362"/>
      <c r="EA81" s="362"/>
      <c r="EB81" s="362"/>
      <c r="EC81" s="362"/>
      <c r="ED81" s="362"/>
      <c r="EE81" s="362"/>
      <c r="EF81" s="362"/>
      <c r="EG81" s="362"/>
      <c r="EH81" s="362"/>
      <c r="EI81" s="362"/>
      <c r="EJ81" s="362"/>
      <c r="EK81" s="362"/>
      <c r="EL81" s="362"/>
      <c r="EM81" s="362"/>
      <c r="EN81" s="362"/>
      <c r="EO81" s="362"/>
      <c r="EP81" s="362"/>
      <c r="EQ81" s="362"/>
      <c r="ER81" s="362"/>
      <c r="ES81" s="362"/>
      <c r="ET81" s="362"/>
      <c r="EU81" s="362"/>
      <c r="EV81" s="362"/>
      <c r="EW81" s="362"/>
      <c r="EX81" s="362"/>
      <c r="EY81" s="362"/>
      <c r="EZ81" s="362"/>
      <c r="FA81" s="362"/>
      <c r="FB81" s="362"/>
      <c r="FC81" s="362"/>
      <c r="FD81" s="362"/>
      <c r="FE81" s="362"/>
      <c r="FF81" s="362"/>
      <c r="FG81" s="362"/>
      <c r="FH81" s="362"/>
      <c r="FI81" s="362"/>
      <c r="FJ81" s="362"/>
      <c r="FK81" s="362"/>
      <c r="FL81" s="380"/>
      <c r="FM81" s="380"/>
      <c r="FN81" s="380"/>
      <c r="FO81" s="380"/>
      <c r="FP81" s="380"/>
      <c r="FQ81" s="380"/>
      <c r="FR81" s="380"/>
      <c r="FS81" s="380"/>
      <c r="FT81" s="380"/>
      <c r="FU81" s="380"/>
      <c r="FV81" s="380"/>
      <c r="FW81" s="380"/>
      <c r="FX81" s="380"/>
      <c r="FY81" s="380"/>
      <c r="FZ81" s="380"/>
      <c r="GA81" s="380"/>
      <c r="GB81" s="380"/>
      <c r="GC81" s="380"/>
      <c r="GD81" s="380"/>
      <c r="GE81" s="380"/>
      <c r="GF81" s="380"/>
      <c r="GG81" s="380"/>
      <c r="GH81" s="380"/>
      <c r="GI81" s="380"/>
      <c r="GJ81" s="380"/>
      <c r="GK81" s="380"/>
      <c r="GL81" s="380"/>
      <c r="GM81" s="380"/>
      <c r="GN81" s="380"/>
      <c r="GO81" s="380"/>
      <c r="GP81" s="380"/>
      <c r="GQ81" s="380"/>
      <c r="GR81" s="380"/>
      <c r="GS81" s="380"/>
      <c r="GT81" s="380"/>
      <c r="GU81" s="380"/>
      <c r="GV81" s="380"/>
      <c r="GW81" s="380"/>
      <c r="GX81" s="380"/>
      <c r="GY81" s="380"/>
      <c r="GZ81" s="380"/>
      <c r="HA81" s="380"/>
      <c r="HB81" s="380"/>
      <c r="HC81" s="380"/>
    </row>
    <row r="82" spans="1:211" x14ac:dyDescent="0.25">
      <c r="A82" s="373" t="s">
        <v>101</v>
      </c>
      <c r="B82" s="373"/>
      <c r="C82" s="373"/>
      <c r="D82" s="373"/>
      <c r="E82" s="373"/>
      <c r="F82" s="373"/>
      <c r="G82" s="373"/>
      <c r="H82" s="373"/>
      <c r="I82" s="383" t="s">
        <v>433</v>
      </c>
      <c r="J82" s="383"/>
      <c r="K82" s="383"/>
      <c r="L82" s="383"/>
      <c r="M82" s="383"/>
      <c r="N82" s="383"/>
      <c r="O82" s="383"/>
      <c r="P82" s="383"/>
      <c r="Q82" s="383"/>
      <c r="R82" s="383"/>
      <c r="S82" s="383"/>
      <c r="T82" s="383"/>
      <c r="U82" s="383"/>
      <c r="V82" s="383"/>
      <c r="W82" s="383"/>
      <c r="X82" s="383"/>
      <c r="Y82" s="383"/>
      <c r="Z82" s="383"/>
      <c r="AA82" s="383"/>
      <c r="AB82" s="383"/>
      <c r="AC82" s="383"/>
      <c r="AD82" s="383"/>
      <c r="AE82" s="383"/>
      <c r="AF82" s="383"/>
      <c r="AG82" s="383"/>
      <c r="AH82" s="383"/>
      <c r="AI82" s="383"/>
      <c r="AJ82" s="383"/>
      <c r="AK82" s="383"/>
      <c r="AL82" s="383"/>
      <c r="AM82" s="383"/>
      <c r="AN82" s="383"/>
      <c r="AO82" s="383"/>
      <c r="AP82" s="373" t="s">
        <v>434</v>
      </c>
      <c r="AQ82" s="373"/>
      <c r="AR82" s="373"/>
      <c r="AS82" s="373"/>
      <c r="AT82" s="373"/>
      <c r="AU82" s="373"/>
      <c r="AV82" s="373"/>
      <c r="AW82" s="373"/>
      <c r="AX82" s="373"/>
      <c r="AY82" s="373"/>
      <c r="AZ82" s="373"/>
      <c r="BA82" s="373"/>
      <c r="BB82" s="373"/>
      <c r="BC82" s="373"/>
      <c r="BD82" s="373"/>
      <c r="BE82" s="373"/>
      <c r="BF82" s="380" t="s">
        <v>23</v>
      </c>
      <c r="BG82" s="380"/>
      <c r="BH82" s="380"/>
      <c r="BI82" s="380"/>
      <c r="BJ82" s="380"/>
      <c r="BK82" s="380"/>
      <c r="BL82" s="380"/>
      <c r="BM82" s="380"/>
      <c r="BN82" s="380"/>
      <c r="BO82" s="380"/>
      <c r="BP82" s="380"/>
      <c r="BQ82" s="380" t="s">
        <v>23</v>
      </c>
      <c r="BR82" s="380"/>
      <c r="BS82" s="380"/>
      <c r="BT82" s="380"/>
      <c r="BU82" s="380"/>
      <c r="BV82" s="380"/>
      <c r="BW82" s="380"/>
      <c r="BX82" s="380"/>
      <c r="BY82" s="380"/>
      <c r="BZ82" s="380"/>
      <c r="CA82" s="380"/>
      <c r="CB82" s="362" t="s">
        <v>23</v>
      </c>
      <c r="CC82" s="362"/>
      <c r="CD82" s="362"/>
      <c r="CE82" s="362"/>
      <c r="CF82" s="362"/>
      <c r="CG82" s="362"/>
      <c r="CH82" s="362"/>
      <c r="CI82" s="362"/>
      <c r="CJ82" s="362"/>
      <c r="CK82" s="362"/>
      <c r="CL82" s="362"/>
      <c r="CM82" s="362" t="s">
        <v>23</v>
      </c>
      <c r="CN82" s="362"/>
      <c r="CO82" s="362"/>
      <c r="CP82" s="362"/>
      <c r="CQ82" s="362"/>
      <c r="CR82" s="362"/>
      <c r="CS82" s="362"/>
      <c r="CT82" s="362"/>
      <c r="CU82" s="362"/>
      <c r="CV82" s="362"/>
      <c r="CW82" s="362"/>
      <c r="CX82" s="362" t="s">
        <v>23</v>
      </c>
      <c r="CY82" s="362"/>
      <c r="CZ82" s="362"/>
      <c r="DA82" s="362"/>
      <c r="DB82" s="362"/>
      <c r="DC82" s="362"/>
      <c r="DD82" s="362"/>
      <c r="DE82" s="362"/>
      <c r="DF82" s="362"/>
      <c r="DG82" s="362"/>
      <c r="DH82" s="362"/>
      <c r="DI82" s="362" t="s">
        <v>23</v>
      </c>
      <c r="DJ82" s="362"/>
      <c r="DK82" s="362"/>
      <c r="DL82" s="362"/>
      <c r="DM82" s="362"/>
      <c r="DN82" s="362"/>
      <c r="DO82" s="362"/>
      <c r="DP82" s="362"/>
      <c r="DQ82" s="362"/>
      <c r="DR82" s="362"/>
      <c r="DS82" s="362"/>
      <c r="DT82" s="362" t="s">
        <v>23</v>
      </c>
      <c r="DU82" s="362"/>
      <c r="DV82" s="362"/>
      <c r="DW82" s="362"/>
      <c r="DX82" s="362"/>
      <c r="DY82" s="362"/>
      <c r="DZ82" s="362"/>
      <c r="EA82" s="362"/>
      <c r="EB82" s="362"/>
      <c r="EC82" s="362"/>
      <c r="ED82" s="362"/>
      <c r="EE82" s="362" t="s">
        <v>23</v>
      </c>
      <c r="EF82" s="362"/>
      <c r="EG82" s="362"/>
      <c r="EH82" s="362"/>
      <c r="EI82" s="362"/>
      <c r="EJ82" s="362"/>
      <c r="EK82" s="362"/>
      <c r="EL82" s="362"/>
      <c r="EM82" s="362"/>
      <c r="EN82" s="362"/>
      <c r="EO82" s="362"/>
      <c r="EP82" s="362" t="s">
        <v>23</v>
      </c>
      <c r="EQ82" s="362"/>
      <c r="ER82" s="362"/>
      <c r="ES82" s="362"/>
      <c r="ET82" s="362"/>
      <c r="EU82" s="362"/>
      <c r="EV82" s="362"/>
      <c r="EW82" s="362"/>
      <c r="EX82" s="362"/>
      <c r="EY82" s="362"/>
      <c r="EZ82" s="362"/>
      <c r="FA82" s="362" t="s">
        <v>23</v>
      </c>
      <c r="FB82" s="362"/>
      <c r="FC82" s="362"/>
      <c r="FD82" s="362"/>
      <c r="FE82" s="362"/>
      <c r="FF82" s="362"/>
      <c r="FG82" s="362"/>
      <c r="FH82" s="362"/>
      <c r="FI82" s="362"/>
      <c r="FJ82" s="362"/>
      <c r="FK82" s="362"/>
      <c r="FL82" s="380" t="s">
        <v>23</v>
      </c>
      <c r="FM82" s="380"/>
      <c r="FN82" s="380"/>
      <c r="FO82" s="380"/>
      <c r="FP82" s="380"/>
      <c r="FQ82" s="380"/>
      <c r="FR82" s="380"/>
      <c r="FS82" s="380"/>
      <c r="FT82" s="380"/>
      <c r="FU82" s="380"/>
      <c r="FV82" s="380"/>
      <c r="FW82" s="380" t="s">
        <v>23</v>
      </c>
      <c r="FX82" s="380"/>
      <c r="FY82" s="380"/>
      <c r="FZ82" s="380"/>
      <c r="GA82" s="380"/>
      <c r="GB82" s="380"/>
      <c r="GC82" s="380"/>
      <c r="GD82" s="380"/>
      <c r="GE82" s="380"/>
      <c r="GF82" s="380"/>
      <c r="GG82" s="380"/>
      <c r="GH82" s="380" t="s">
        <v>23</v>
      </c>
      <c r="GI82" s="380"/>
      <c r="GJ82" s="380"/>
      <c r="GK82" s="380"/>
      <c r="GL82" s="380"/>
      <c r="GM82" s="380"/>
      <c r="GN82" s="380"/>
      <c r="GO82" s="380"/>
      <c r="GP82" s="380"/>
      <c r="GQ82" s="380"/>
      <c r="GR82" s="380"/>
      <c r="GS82" s="380" t="s">
        <v>23</v>
      </c>
      <c r="GT82" s="380"/>
      <c r="GU82" s="380"/>
      <c r="GV82" s="380"/>
      <c r="GW82" s="380"/>
      <c r="GX82" s="380"/>
      <c r="GY82" s="380"/>
      <c r="GZ82" s="380"/>
      <c r="HA82" s="380"/>
      <c r="HB82" s="380"/>
      <c r="HC82" s="380"/>
    </row>
    <row r="83" spans="1:211" x14ac:dyDescent="0.25">
      <c r="A83" s="373"/>
      <c r="B83" s="373"/>
      <c r="C83" s="373"/>
      <c r="D83" s="373"/>
      <c r="E83" s="373"/>
      <c r="F83" s="373"/>
      <c r="G83" s="373"/>
      <c r="H83" s="373"/>
      <c r="I83" s="383" t="s">
        <v>435</v>
      </c>
      <c r="J83" s="383"/>
      <c r="K83" s="383"/>
      <c r="L83" s="383"/>
      <c r="M83" s="383"/>
      <c r="N83" s="383"/>
      <c r="O83" s="383"/>
      <c r="P83" s="383"/>
      <c r="Q83" s="383"/>
      <c r="R83" s="383"/>
      <c r="S83" s="383"/>
      <c r="T83" s="383"/>
      <c r="U83" s="383"/>
      <c r="V83" s="383"/>
      <c r="W83" s="383"/>
      <c r="X83" s="383"/>
      <c r="Y83" s="383"/>
      <c r="Z83" s="383"/>
      <c r="AA83" s="383"/>
      <c r="AB83" s="383"/>
      <c r="AC83" s="383"/>
      <c r="AD83" s="383"/>
      <c r="AE83" s="383"/>
      <c r="AF83" s="383"/>
      <c r="AG83" s="383"/>
      <c r="AH83" s="383"/>
      <c r="AI83" s="383"/>
      <c r="AJ83" s="383"/>
      <c r="AK83" s="383"/>
      <c r="AL83" s="383"/>
      <c r="AM83" s="383"/>
      <c r="AN83" s="383"/>
      <c r="AO83" s="383"/>
      <c r="AP83" s="373" t="s">
        <v>436</v>
      </c>
      <c r="AQ83" s="373"/>
      <c r="AR83" s="373"/>
      <c r="AS83" s="373"/>
      <c r="AT83" s="373"/>
      <c r="AU83" s="373"/>
      <c r="AV83" s="373"/>
      <c r="AW83" s="373"/>
      <c r="AX83" s="373"/>
      <c r="AY83" s="373"/>
      <c r="AZ83" s="373"/>
      <c r="BA83" s="373"/>
      <c r="BB83" s="373"/>
      <c r="BC83" s="373"/>
      <c r="BD83" s="373"/>
      <c r="BE83" s="373"/>
      <c r="BF83" s="380"/>
      <c r="BG83" s="380"/>
      <c r="BH83" s="380"/>
      <c r="BI83" s="380"/>
      <c r="BJ83" s="380"/>
      <c r="BK83" s="380"/>
      <c r="BL83" s="380"/>
      <c r="BM83" s="380"/>
      <c r="BN83" s="380"/>
      <c r="BO83" s="380"/>
      <c r="BP83" s="380"/>
      <c r="BQ83" s="380"/>
      <c r="BR83" s="380"/>
      <c r="BS83" s="380"/>
      <c r="BT83" s="380"/>
      <c r="BU83" s="380"/>
      <c r="BV83" s="380"/>
      <c r="BW83" s="380"/>
      <c r="BX83" s="380"/>
      <c r="BY83" s="380"/>
      <c r="BZ83" s="380"/>
      <c r="CA83" s="380"/>
      <c r="CB83" s="362"/>
      <c r="CC83" s="362"/>
      <c r="CD83" s="362"/>
      <c r="CE83" s="362"/>
      <c r="CF83" s="362"/>
      <c r="CG83" s="362"/>
      <c r="CH83" s="362"/>
      <c r="CI83" s="362"/>
      <c r="CJ83" s="362"/>
      <c r="CK83" s="362"/>
      <c r="CL83" s="362"/>
      <c r="CM83" s="362"/>
      <c r="CN83" s="362"/>
      <c r="CO83" s="362"/>
      <c r="CP83" s="362"/>
      <c r="CQ83" s="362"/>
      <c r="CR83" s="362"/>
      <c r="CS83" s="362"/>
      <c r="CT83" s="362"/>
      <c r="CU83" s="362"/>
      <c r="CV83" s="362"/>
      <c r="CW83" s="362"/>
      <c r="CX83" s="362"/>
      <c r="CY83" s="362"/>
      <c r="CZ83" s="362"/>
      <c r="DA83" s="362"/>
      <c r="DB83" s="362"/>
      <c r="DC83" s="362"/>
      <c r="DD83" s="362"/>
      <c r="DE83" s="362"/>
      <c r="DF83" s="362"/>
      <c r="DG83" s="362"/>
      <c r="DH83" s="362"/>
      <c r="DI83" s="362"/>
      <c r="DJ83" s="362"/>
      <c r="DK83" s="362"/>
      <c r="DL83" s="362"/>
      <c r="DM83" s="362"/>
      <c r="DN83" s="362"/>
      <c r="DO83" s="362"/>
      <c r="DP83" s="362"/>
      <c r="DQ83" s="362"/>
      <c r="DR83" s="362"/>
      <c r="DS83" s="362"/>
      <c r="DT83" s="362"/>
      <c r="DU83" s="362"/>
      <c r="DV83" s="362"/>
      <c r="DW83" s="362"/>
      <c r="DX83" s="362"/>
      <c r="DY83" s="362"/>
      <c r="DZ83" s="362"/>
      <c r="EA83" s="362"/>
      <c r="EB83" s="362"/>
      <c r="EC83" s="362"/>
      <c r="ED83" s="362"/>
      <c r="EE83" s="362"/>
      <c r="EF83" s="362"/>
      <c r="EG83" s="362"/>
      <c r="EH83" s="362"/>
      <c r="EI83" s="362"/>
      <c r="EJ83" s="362"/>
      <c r="EK83" s="362"/>
      <c r="EL83" s="362"/>
      <c r="EM83" s="362"/>
      <c r="EN83" s="362"/>
      <c r="EO83" s="362"/>
      <c r="EP83" s="362"/>
      <c r="EQ83" s="362"/>
      <c r="ER83" s="362"/>
      <c r="ES83" s="362"/>
      <c r="ET83" s="362"/>
      <c r="EU83" s="362"/>
      <c r="EV83" s="362"/>
      <c r="EW83" s="362"/>
      <c r="EX83" s="362"/>
      <c r="EY83" s="362"/>
      <c r="EZ83" s="362"/>
      <c r="FA83" s="362"/>
      <c r="FB83" s="362"/>
      <c r="FC83" s="362"/>
      <c r="FD83" s="362"/>
      <c r="FE83" s="362"/>
      <c r="FF83" s="362"/>
      <c r="FG83" s="362"/>
      <c r="FH83" s="362"/>
      <c r="FI83" s="362"/>
      <c r="FJ83" s="362"/>
      <c r="FK83" s="362"/>
      <c r="FL83" s="380"/>
      <c r="FM83" s="380"/>
      <c r="FN83" s="380"/>
      <c r="FO83" s="380"/>
      <c r="FP83" s="380"/>
      <c r="FQ83" s="380"/>
      <c r="FR83" s="380"/>
      <c r="FS83" s="380"/>
      <c r="FT83" s="380"/>
      <c r="FU83" s="380"/>
      <c r="FV83" s="380"/>
      <c r="FW83" s="380"/>
      <c r="FX83" s="380"/>
      <c r="FY83" s="380"/>
      <c r="FZ83" s="380"/>
      <c r="GA83" s="380"/>
      <c r="GB83" s="380"/>
      <c r="GC83" s="380"/>
      <c r="GD83" s="380"/>
      <c r="GE83" s="380"/>
      <c r="GF83" s="380"/>
      <c r="GG83" s="380"/>
      <c r="GH83" s="380"/>
      <c r="GI83" s="380"/>
      <c r="GJ83" s="380"/>
      <c r="GK83" s="380"/>
      <c r="GL83" s="380"/>
      <c r="GM83" s="380"/>
      <c r="GN83" s="380"/>
      <c r="GO83" s="380"/>
      <c r="GP83" s="380"/>
      <c r="GQ83" s="380"/>
      <c r="GR83" s="380"/>
      <c r="GS83" s="380"/>
      <c r="GT83" s="380"/>
      <c r="GU83" s="380"/>
      <c r="GV83" s="380"/>
      <c r="GW83" s="380"/>
      <c r="GX83" s="380"/>
      <c r="GY83" s="380"/>
      <c r="GZ83" s="380"/>
      <c r="HA83" s="380"/>
      <c r="HB83" s="380"/>
      <c r="HC83" s="380"/>
    </row>
    <row r="84" spans="1:211" x14ac:dyDescent="0.25">
      <c r="A84" s="373" t="s">
        <v>437</v>
      </c>
      <c r="B84" s="373"/>
      <c r="C84" s="373"/>
      <c r="D84" s="373"/>
      <c r="E84" s="373"/>
      <c r="F84" s="373"/>
      <c r="G84" s="373"/>
      <c r="H84" s="373"/>
      <c r="I84" s="383" t="s">
        <v>438</v>
      </c>
      <c r="J84" s="383"/>
      <c r="K84" s="383"/>
      <c r="L84" s="383"/>
      <c r="M84" s="383"/>
      <c r="N84" s="383"/>
      <c r="O84" s="383"/>
      <c r="P84" s="383"/>
      <c r="Q84" s="383"/>
      <c r="R84" s="383"/>
      <c r="S84" s="383"/>
      <c r="T84" s="383"/>
      <c r="U84" s="383"/>
      <c r="V84" s="383"/>
      <c r="W84" s="383"/>
      <c r="X84" s="383"/>
      <c r="Y84" s="383"/>
      <c r="Z84" s="383"/>
      <c r="AA84" s="383"/>
      <c r="AB84" s="383"/>
      <c r="AC84" s="383"/>
      <c r="AD84" s="383"/>
      <c r="AE84" s="383"/>
      <c r="AF84" s="383"/>
      <c r="AG84" s="383"/>
      <c r="AH84" s="383"/>
      <c r="AI84" s="383"/>
      <c r="AJ84" s="383"/>
      <c r="AK84" s="383"/>
      <c r="AL84" s="383"/>
      <c r="AM84" s="383"/>
      <c r="AN84" s="383"/>
      <c r="AO84" s="383"/>
      <c r="AP84" s="373" t="s">
        <v>418</v>
      </c>
      <c r="AQ84" s="373"/>
      <c r="AR84" s="373"/>
      <c r="AS84" s="373"/>
      <c r="AT84" s="373"/>
      <c r="AU84" s="373"/>
      <c r="AV84" s="373"/>
      <c r="AW84" s="373"/>
      <c r="AX84" s="373"/>
      <c r="AY84" s="373"/>
      <c r="AZ84" s="373"/>
      <c r="BA84" s="373"/>
      <c r="BB84" s="373"/>
      <c r="BC84" s="373"/>
      <c r="BD84" s="373"/>
      <c r="BE84" s="373"/>
      <c r="BF84" s="380" t="s">
        <v>23</v>
      </c>
      <c r="BG84" s="380"/>
      <c r="BH84" s="380"/>
      <c r="BI84" s="380"/>
      <c r="BJ84" s="380"/>
      <c r="BK84" s="380"/>
      <c r="BL84" s="380"/>
      <c r="BM84" s="380"/>
      <c r="BN84" s="380"/>
      <c r="BO84" s="380"/>
      <c r="BP84" s="380"/>
      <c r="BQ84" s="380" t="s">
        <v>23</v>
      </c>
      <c r="BR84" s="380"/>
      <c r="BS84" s="380"/>
      <c r="BT84" s="380"/>
      <c r="BU84" s="380"/>
      <c r="BV84" s="380"/>
      <c r="BW84" s="380"/>
      <c r="BX84" s="380"/>
      <c r="BY84" s="380"/>
      <c r="BZ84" s="380"/>
      <c r="CA84" s="380"/>
      <c r="CB84" s="362" t="s">
        <v>23</v>
      </c>
      <c r="CC84" s="362"/>
      <c r="CD84" s="362"/>
      <c r="CE84" s="362"/>
      <c r="CF84" s="362"/>
      <c r="CG84" s="362"/>
      <c r="CH84" s="362"/>
      <c r="CI84" s="362"/>
      <c r="CJ84" s="362"/>
      <c r="CK84" s="362"/>
      <c r="CL84" s="362"/>
      <c r="CM84" s="362" t="s">
        <v>23</v>
      </c>
      <c r="CN84" s="362"/>
      <c r="CO84" s="362"/>
      <c r="CP84" s="362"/>
      <c r="CQ84" s="362"/>
      <c r="CR84" s="362"/>
      <c r="CS84" s="362"/>
      <c r="CT84" s="362"/>
      <c r="CU84" s="362"/>
      <c r="CV84" s="362"/>
      <c r="CW84" s="362"/>
      <c r="CX84" s="362" t="s">
        <v>23</v>
      </c>
      <c r="CY84" s="362"/>
      <c r="CZ84" s="362"/>
      <c r="DA84" s="362"/>
      <c r="DB84" s="362"/>
      <c r="DC84" s="362"/>
      <c r="DD84" s="362"/>
      <c r="DE84" s="362"/>
      <c r="DF84" s="362"/>
      <c r="DG84" s="362"/>
      <c r="DH84" s="362"/>
      <c r="DI84" s="362" t="s">
        <v>23</v>
      </c>
      <c r="DJ84" s="362"/>
      <c r="DK84" s="362"/>
      <c r="DL84" s="362"/>
      <c r="DM84" s="362"/>
      <c r="DN84" s="362"/>
      <c r="DO84" s="362"/>
      <c r="DP84" s="362"/>
      <c r="DQ84" s="362"/>
      <c r="DR84" s="362"/>
      <c r="DS84" s="362"/>
      <c r="DT84" s="362" t="s">
        <v>23</v>
      </c>
      <c r="DU84" s="362"/>
      <c r="DV84" s="362"/>
      <c r="DW84" s="362"/>
      <c r="DX84" s="362"/>
      <c r="DY84" s="362"/>
      <c r="DZ84" s="362"/>
      <c r="EA84" s="362"/>
      <c r="EB84" s="362"/>
      <c r="EC84" s="362"/>
      <c r="ED84" s="362"/>
      <c r="EE84" s="362" t="s">
        <v>23</v>
      </c>
      <c r="EF84" s="362"/>
      <c r="EG84" s="362"/>
      <c r="EH84" s="362"/>
      <c r="EI84" s="362"/>
      <c r="EJ84" s="362"/>
      <c r="EK84" s="362"/>
      <c r="EL84" s="362"/>
      <c r="EM84" s="362"/>
      <c r="EN84" s="362"/>
      <c r="EO84" s="362"/>
      <c r="EP84" s="362" t="s">
        <v>23</v>
      </c>
      <c r="EQ84" s="362"/>
      <c r="ER84" s="362"/>
      <c r="ES84" s="362"/>
      <c r="ET84" s="362"/>
      <c r="EU84" s="362"/>
      <c r="EV84" s="362"/>
      <c r="EW84" s="362"/>
      <c r="EX84" s="362"/>
      <c r="EY84" s="362"/>
      <c r="EZ84" s="362"/>
      <c r="FA84" s="362" t="s">
        <v>23</v>
      </c>
      <c r="FB84" s="362"/>
      <c r="FC84" s="362"/>
      <c r="FD84" s="362"/>
      <c r="FE84" s="362"/>
      <c r="FF84" s="362"/>
      <c r="FG84" s="362"/>
      <c r="FH84" s="362"/>
      <c r="FI84" s="362"/>
      <c r="FJ84" s="362"/>
      <c r="FK84" s="362"/>
      <c r="FL84" s="380" t="s">
        <v>23</v>
      </c>
      <c r="FM84" s="380"/>
      <c r="FN84" s="380"/>
      <c r="FO84" s="380"/>
      <c r="FP84" s="380"/>
      <c r="FQ84" s="380"/>
      <c r="FR84" s="380"/>
      <c r="FS84" s="380"/>
      <c r="FT84" s="380"/>
      <c r="FU84" s="380"/>
      <c r="FV84" s="380"/>
      <c r="FW84" s="380" t="s">
        <v>23</v>
      </c>
      <c r="FX84" s="380"/>
      <c r="FY84" s="380"/>
      <c r="FZ84" s="380"/>
      <c r="GA84" s="380"/>
      <c r="GB84" s="380"/>
      <c r="GC84" s="380"/>
      <c r="GD84" s="380"/>
      <c r="GE84" s="380"/>
      <c r="GF84" s="380"/>
      <c r="GG84" s="380"/>
      <c r="GH84" s="380" t="s">
        <v>23</v>
      </c>
      <c r="GI84" s="380"/>
      <c r="GJ84" s="380"/>
      <c r="GK84" s="380"/>
      <c r="GL84" s="380"/>
      <c r="GM84" s="380"/>
      <c r="GN84" s="380"/>
      <c r="GO84" s="380"/>
      <c r="GP84" s="380"/>
      <c r="GQ84" s="380"/>
      <c r="GR84" s="380"/>
      <c r="GS84" s="380" t="s">
        <v>23</v>
      </c>
      <c r="GT84" s="380"/>
      <c r="GU84" s="380"/>
      <c r="GV84" s="380"/>
      <c r="GW84" s="380"/>
      <c r="GX84" s="380"/>
      <c r="GY84" s="380"/>
      <c r="GZ84" s="380"/>
      <c r="HA84" s="380"/>
      <c r="HB84" s="380"/>
      <c r="HC84" s="380"/>
    </row>
    <row r="85" spans="1:211" x14ac:dyDescent="0.25">
      <c r="A85" s="373" t="s">
        <v>105</v>
      </c>
      <c r="B85" s="373"/>
      <c r="C85" s="373"/>
      <c r="D85" s="373"/>
      <c r="E85" s="373"/>
      <c r="F85" s="373"/>
      <c r="G85" s="373"/>
      <c r="H85" s="373"/>
      <c r="I85" s="383" t="s">
        <v>439</v>
      </c>
      <c r="J85" s="383"/>
      <c r="K85" s="383"/>
      <c r="L85" s="383"/>
      <c r="M85" s="383"/>
      <c r="N85" s="383"/>
      <c r="O85" s="383"/>
      <c r="P85" s="383"/>
      <c r="Q85" s="383"/>
      <c r="R85" s="383"/>
      <c r="S85" s="383"/>
      <c r="T85" s="383"/>
      <c r="U85" s="383"/>
      <c r="V85" s="383"/>
      <c r="W85" s="383"/>
      <c r="X85" s="383"/>
      <c r="Y85" s="383"/>
      <c r="Z85" s="383"/>
      <c r="AA85" s="383"/>
      <c r="AB85" s="383"/>
      <c r="AC85" s="383"/>
      <c r="AD85" s="383"/>
      <c r="AE85" s="383"/>
      <c r="AF85" s="383"/>
      <c r="AG85" s="383"/>
      <c r="AH85" s="383"/>
      <c r="AI85" s="383"/>
      <c r="AJ85" s="383"/>
      <c r="AK85" s="383"/>
      <c r="AL85" s="383"/>
      <c r="AM85" s="383"/>
      <c r="AN85" s="383"/>
      <c r="AO85" s="383"/>
      <c r="AP85" s="373" t="s">
        <v>440</v>
      </c>
      <c r="AQ85" s="373"/>
      <c r="AR85" s="373"/>
      <c r="AS85" s="373"/>
      <c r="AT85" s="373"/>
      <c r="AU85" s="373"/>
      <c r="AV85" s="373"/>
      <c r="AW85" s="373"/>
      <c r="AX85" s="373"/>
      <c r="AY85" s="373"/>
      <c r="AZ85" s="373"/>
      <c r="BA85" s="373"/>
      <c r="BB85" s="373"/>
      <c r="BC85" s="373"/>
      <c r="BD85" s="373"/>
      <c r="BE85" s="373"/>
      <c r="BF85" s="380" t="s">
        <v>23</v>
      </c>
      <c r="BG85" s="380"/>
      <c r="BH85" s="380"/>
      <c r="BI85" s="380"/>
      <c r="BJ85" s="380"/>
      <c r="BK85" s="380"/>
      <c r="BL85" s="380"/>
      <c r="BM85" s="380"/>
      <c r="BN85" s="380"/>
      <c r="BO85" s="380"/>
      <c r="BP85" s="380"/>
      <c r="BQ85" s="380" t="s">
        <v>23</v>
      </c>
      <c r="BR85" s="380"/>
      <c r="BS85" s="380"/>
      <c r="BT85" s="380"/>
      <c r="BU85" s="380"/>
      <c r="BV85" s="380"/>
      <c r="BW85" s="380"/>
      <c r="BX85" s="380"/>
      <c r="BY85" s="380"/>
      <c r="BZ85" s="380"/>
      <c r="CA85" s="380"/>
      <c r="CB85" s="362" t="s">
        <v>23</v>
      </c>
      <c r="CC85" s="362"/>
      <c r="CD85" s="362"/>
      <c r="CE85" s="362"/>
      <c r="CF85" s="362"/>
      <c r="CG85" s="362"/>
      <c r="CH85" s="362"/>
      <c r="CI85" s="362"/>
      <c r="CJ85" s="362"/>
      <c r="CK85" s="362"/>
      <c r="CL85" s="362"/>
      <c r="CM85" s="362" t="s">
        <v>23</v>
      </c>
      <c r="CN85" s="362"/>
      <c r="CO85" s="362"/>
      <c r="CP85" s="362"/>
      <c r="CQ85" s="362"/>
      <c r="CR85" s="362"/>
      <c r="CS85" s="362"/>
      <c r="CT85" s="362"/>
      <c r="CU85" s="362"/>
      <c r="CV85" s="362"/>
      <c r="CW85" s="362"/>
      <c r="CX85" s="362" t="s">
        <v>23</v>
      </c>
      <c r="CY85" s="362"/>
      <c r="CZ85" s="362"/>
      <c r="DA85" s="362"/>
      <c r="DB85" s="362"/>
      <c r="DC85" s="362"/>
      <c r="DD85" s="362"/>
      <c r="DE85" s="362"/>
      <c r="DF85" s="362"/>
      <c r="DG85" s="362"/>
      <c r="DH85" s="362"/>
      <c r="DI85" s="362" t="s">
        <v>23</v>
      </c>
      <c r="DJ85" s="362"/>
      <c r="DK85" s="362"/>
      <c r="DL85" s="362"/>
      <c r="DM85" s="362"/>
      <c r="DN85" s="362"/>
      <c r="DO85" s="362"/>
      <c r="DP85" s="362"/>
      <c r="DQ85" s="362"/>
      <c r="DR85" s="362"/>
      <c r="DS85" s="362"/>
      <c r="DT85" s="362" t="s">
        <v>23</v>
      </c>
      <c r="DU85" s="362"/>
      <c r="DV85" s="362"/>
      <c r="DW85" s="362"/>
      <c r="DX85" s="362"/>
      <c r="DY85" s="362"/>
      <c r="DZ85" s="362"/>
      <c r="EA85" s="362"/>
      <c r="EB85" s="362"/>
      <c r="EC85" s="362"/>
      <c r="ED85" s="362"/>
      <c r="EE85" s="362" t="s">
        <v>23</v>
      </c>
      <c r="EF85" s="362"/>
      <c r="EG85" s="362"/>
      <c r="EH85" s="362"/>
      <c r="EI85" s="362"/>
      <c r="EJ85" s="362"/>
      <c r="EK85" s="362"/>
      <c r="EL85" s="362"/>
      <c r="EM85" s="362"/>
      <c r="EN85" s="362"/>
      <c r="EO85" s="362"/>
      <c r="EP85" s="362" t="s">
        <v>23</v>
      </c>
      <c r="EQ85" s="362"/>
      <c r="ER85" s="362"/>
      <c r="ES85" s="362"/>
      <c r="ET85" s="362"/>
      <c r="EU85" s="362"/>
      <c r="EV85" s="362"/>
      <c r="EW85" s="362"/>
      <c r="EX85" s="362"/>
      <c r="EY85" s="362"/>
      <c r="EZ85" s="362"/>
      <c r="FA85" s="362" t="s">
        <v>23</v>
      </c>
      <c r="FB85" s="362"/>
      <c r="FC85" s="362"/>
      <c r="FD85" s="362"/>
      <c r="FE85" s="362"/>
      <c r="FF85" s="362"/>
      <c r="FG85" s="362"/>
      <c r="FH85" s="362"/>
      <c r="FI85" s="362"/>
      <c r="FJ85" s="362"/>
      <c r="FK85" s="362"/>
      <c r="FL85" s="380" t="s">
        <v>23</v>
      </c>
      <c r="FM85" s="380"/>
      <c r="FN85" s="380"/>
      <c r="FO85" s="380"/>
      <c r="FP85" s="380"/>
      <c r="FQ85" s="380"/>
      <c r="FR85" s="380"/>
      <c r="FS85" s="380"/>
      <c r="FT85" s="380"/>
      <c r="FU85" s="380"/>
      <c r="FV85" s="380"/>
      <c r="FW85" s="380" t="s">
        <v>23</v>
      </c>
      <c r="FX85" s="380"/>
      <c r="FY85" s="380"/>
      <c r="FZ85" s="380"/>
      <c r="GA85" s="380"/>
      <c r="GB85" s="380"/>
      <c r="GC85" s="380"/>
      <c r="GD85" s="380"/>
      <c r="GE85" s="380"/>
      <c r="GF85" s="380"/>
      <c r="GG85" s="380"/>
      <c r="GH85" s="380" t="s">
        <v>23</v>
      </c>
      <c r="GI85" s="380"/>
      <c r="GJ85" s="380"/>
      <c r="GK85" s="380"/>
      <c r="GL85" s="380"/>
      <c r="GM85" s="380"/>
      <c r="GN85" s="380"/>
      <c r="GO85" s="380"/>
      <c r="GP85" s="380"/>
      <c r="GQ85" s="380"/>
      <c r="GR85" s="380"/>
      <c r="GS85" s="380" t="s">
        <v>23</v>
      </c>
      <c r="GT85" s="380"/>
      <c r="GU85" s="380"/>
      <c r="GV85" s="380"/>
      <c r="GW85" s="380"/>
      <c r="GX85" s="380"/>
      <c r="GY85" s="380"/>
      <c r="GZ85" s="380"/>
      <c r="HA85" s="380"/>
      <c r="HB85" s="380"/>
      <c r="HC85" s="380"/>
    </row>
    <row r="86" spans="1:211" x14ac:dyDescent="0.25">
      <c r="A86" s="373"/>
      <c r="B86" s="373"/>
      <c r="C86" s="373"/>
      <c r="D86" s="373"/>
      <c r="E86" s="373"/>
      <c r="F86" s="373"/>
      <c r="G86" s="373"/>
      <c r="H86" s="373"/>
      <c r="I86" s="383" t="s">
        <v>87</v>
      </c>
      <c r="J86" s="383"/>
      <c r="K86" s="383"/>
      <c r="L86" s="383"/>
      <c r="M86" s="383"/>
      <c r="N86" s="383"/>
      <c r="O86" s="383"/>
      <c r="P86" s="383"/>
      <c r="Q86" s="383"/>
      <c r="R86" s="383"/>
      <c r="S86" s="383"/>
      <c r="T86" s="383"/>
      <c r="U86" s="383"/>
      <c r="V86" s="383"/>
      <c r="W86" s="383"/>
      <c r="X86" s="383"/>
      <c r="Y86" s="383"/>
      <c r="Z86" s="383"/>
      <c r="AA86" s="383"/>
      <c r="AB86" s="383"/>
      <c r="AC86" s="383"/>
      <c r="AD86" s="383"/>
      <c r="AE86" s="383"/>
      <c r="AF86" s="383"/>
      <c r="AG86" s="383"/>
      <c r="AH86" s="383"/>
      <c r="AI86" s="383"/>
      <c r="AJ86" s="383"/>
      <c r="AK86" s="383"/>
      <c r="AL86" s="383"/>
      <c r="AM86" s="383"/>
      <c r="AN86" s="383"/>
      <c r="AO86" s="383"/>
      <c r="AP86" s="373"/>
      <c r="AQ86" s="373"/>
      <c r="AR86" s="373"/>
      <c r="AS86" s="373"/>
      <c r="AT86" s="373"/>
      <c r="AU86" s="373"/>
      <c r="AV86" s="373"/>
      <c r="AW86" s="373"/>
      <c r="AX86" s="373"/>
      <c r="AY86" s="373"/>
      <c r="AZ86" s="373"/>
      <c r="BA86" s="373"/>
      <c r="BB86" s="373"/>
      <c r="BC86" s="373"/>
      <c r="BD86" s="373"/>
      <c r="BE86" s="373"/>
      <c r="BF86" s="380"/>
      <c r="BG86" s="380"/>
      <c r="BH86" s="380"/>
      <c r="BI86" s="380"/>
      <c r="BJ86" s="380"/>
      <c r="BK86" s="380"/>
      <c r="BL86" s="380"/>
      <c r="BM86" s="380"/>
      <c r="BN86" s="380"/>
      <c r="BO86" s="380"/>
      <c r="BP86" s="380"/>
      <c r="BQ86" s="380"/>
      <c r="BR86" s="380"/>
      <c r="BS86" s="380"/>
      <c r="BT86" s="380"/>
      <c r="BU86" s="380"/>
      <c r="BV86" s="380"/>
      <c r="BW86" s="380"/>
      <c r="BX86" s="380"/>
      <c r="BY86" s="380"/>
      <c r="BZ86" s="380"/>
      <c r="CA86" s="380"/>
      <c r="CB86" s="362"/>
      <c r="CC86" s="362"/>
      <c r="CD86" s="362"/>
      <c r="CE86" s="362"/>
      <c r="CF86" s="362"/>
      <c r="CG86" s="362"/>
      <c r="CH86" s="362"/>
      <c r="CI86" s="362"/>
      <c r="CJ86" s="362"/>
      <c r="CK86" s="362"/>
      <c r="CL86" s="362"/>
      <c r="CM86" s="362"/>
      <c r="CN86" s="362"/>
      <c r="CO86" s="362"/>
      <c r="CP86" s="362"/>
      <c r="CQ86" s="362"/>
      <c r="CR86" s="362"/>
      <c r="CS86" s="362"/>
      <c r="CT86" s="362"/>
      <c r="CU86" s="362"/>
      <c r="CV86" s="362"/>
      <c r="CW86" s="362"/>
      <c r="CX86" s="362"/>
      <c r="CY86" s="362"/>
      <c r="CZ86" s="362"/>
      <c r="DA86" s="362"/>
      <c r="DB86" s="362"/>
      <c r="DC86" s="362"/>
      <c r="DD86" s="362"/>
      <c r="DE86" s="362"/>
      <c r="DF86" s="362"/>
      <c r="DG86" s="362"/>
      <c r="DH86" s="362"/>
      <c r="DI86" s="362"/>
      <c r="DJ86" s="362"/>
      <c r="DK86" s="362"/>
      <c r="DL86" s="362"/>
      <c r="DM86" s="362"/>
      <c r="DN86" s="362"/>
      <c r="DO86" s="362"/>
      <c r="DP86" s="362"/>
      <c r="DQ86" s="362"/>
      <c r="DR86" s="362"/>
      <c r="DS86" s="362"/>
      <c r="DT86" s="362"/>
      <c r="DU86" s="362"/>
      <c r="DV86" s="362"/>
      <c r="DW86" s="362"/>
      <c r="DX86" s="362"/>
      <c r="DY86" s="362"/>
      <c r="DZ86" s="362"/>
      <c r="EA86" s="362"/>
      <c r="EB86" s="362"/>
      <c r="EC86" s="362"/>
      <c r="ED86" s="362"/>
      <c r="EE86" s="362"/>
      <c r="EF86" s="362"/>
      <c r="EG86" s="362"/>
      <c r="EH86" s="362"/>
      <c r="EI86" s="362"/>
      <c r="EJ86" s="362"/>
      <c r="EK86" s="362"/>
      <c r="EL86" s="362"/>
      <c r="EM86" s="362"/>
      <c r="EN86" s="362"/>
      <c r="EO86" s="362"/>
      <c r="EP86" s="362"/>
      <c r="EQ86" s="362"/>
      <c r="ER86" s="362"/>
      <c r="ES86" s="362"/>
      <c r="ET86" s="362"/>
      <c r="EU86" s="362"/>
      <c r="EV86" s="362"/>
      <c r="EW86" s="362"/>
      <c r="EX86" s="362"/>
      <c r="EY86" s="362"/>
      <c r="EZ86" s="362"/>
      <c r="FA86" s="362"/>
      <c r="FB86" s="362"/>
      <c r="FC86" s="362"/>
      <c r="FD86" s="362"/>
      <c r="FE86" s="362"/>
      <c r="FF86" s="362"/>
      <c r="FG86" s="362"/>
      <c r="FH86" s="362"/>
      <c r="FI86" s="362"/>
      <c r="FJ86" s="362"/>
      <c r="FK86" s="362"/>
      <c r="FL86" s="380"/>
      <c r="FM86" s="380"/>
      <c r="FN86" s="380"/>
      <c r="FO86" s="380"/>
      <c r="FP86" s="380"/>
      <c r="FQ86" s="380"/>
      <c r="FR86" s="380"/>
      <c r="FS86" s="380"/>
      <c r="FT86" s="380"/>
      <c r="FU86" s="380"/>
      <c r="FV86" s="380"/>
      <c r="FW86" s="380"/>
      <c r="FX86" s="380"/>
      <c r="FY86" s="380"/>
      <c r="FZ86" s="380"/>
      <c r="GA86" s="380"/>
      <c r="GB86" s="380"/>
      <c r="GC86" s="380"/>
      <c r="GD86" s="380"/>
      <c r="GE86" s="380"/>
      <c r="GF86" s="380"/>
      <c r="GG86" s="380"/>
      <c r="GH86" s="380"/>
      <c r="GI86" s="380"/>
      <c r="GJ86" s="380"/>
      <c r="GK86" s="380"/>
      <c r="GL86" s="380"/>
      <c r="GM86" s="380"/>
      <c r="GN86" s="380"/>
      <c r="GO86" s="380"/>
      <c r="GP86" s="380"/>
      <c r="GQ86" s="380"/>
      <c r="GR86" s="380"/>
      <c r="GS86" s="380"/>
      <c r="GT86" s="380"/>
      <c r="GU86" s="380"/>
      <c r="GV86" s="380"/>
      <c r="GW86" s="380"/>
      <c r="GX86" s="380"/>
      <c r="GY86" s="380"/>
      <c r="GZ86" s="380"/>
      <c r="HA86" s="380"/>
      <c r="HB86" s="380"/>
      <c r="HC86" s="380"/>
    </row>
    <row r="87" spans="1:211" x14ac:dyDescent="0.25">
      <c r="A87" s="373"/>
      <c r="B87" s="373"/>
      <c r="C87" s="373"/>
      <c r="D87" s="373"/>
      <c r="E87" s="373"/>
      <c r="F87" s="373"/>
      <c r="G87" s="373"/>
      <c r="H87" s="373"/>
      <c r="I87" s="383" t="s">
        <v>441</v>
      </c>
      <c r="J87" s="383"/>
      <c r="K87" s="383"/>
      <c r="L87" s="383"/>
      <c r="M87" s="383"/>
      <c r="N87" s="383"/>
      <c r="O87" s="383"/>
      <c r="P87" s="383"/>
      <c r="Q87" s="383"/>
      <c r="R87" s="383"/>
      <c r="S87" s="383"/>
      <c r="T87" s="383"/>
      <c r="U87" s="383"/>
      <c r="V87" s="383"/>
      <c r="W87" s="383"/>
      <c r="X87" s="383"/>
      <c r="Y87" s="383"/>
      <c r="Z87" s="383"/>
      <c r="AA87" s="383"/>
      <c r="AB87" s="383"/>
      <c r="AC87" s="383"/>
      <c r="AD87" s="383"/>
      <c r="AE87" s="383"/>
      <c r="AF87" s="383"/>
      <c r="AG87" s="383"/>
      <c r="AH87" s="383"/>
      <c r="AI87" s="383"/>
      <c r="AJ87" s="383"/>
      <c r="AK87" s="383"/>
      <c r="AL87" s="383"/>
      <c r="AM87" s="383"/>
      <c r="AN87" s="383"/>
      <c r="AO87" s="383"/>
      <c r="AP87" s="373" t="s">
        <v>440</v>
      </c>
      <c r="AQ87" s="373"/>
      <c r="AR87" s="373"/>
      <c r="AS87" s="373"/>
      <c r="AT87" s="373"/>
      <c r="AU87" s="373"/>
      <c r="AV87" s="373"/>
      <c r="AW87" s="373"/>
      <c r="AX87" s="373"/>
      <c r="AY87" s="373"/>
      <c r="AZ87" s="373"/>
      <c r="BA87" s="373"/>
      <c r="BB87" s="373"/>
      <c r="BC87" s="373"/>
      <c r="BD87" s="373"/>
      <c r="BE87" s="373"/>
      <c r="BF87" s="380" t="s">
        <v>23</v>
      </c>
      <c r="BG87" s="380"/>
      <c r="BH87" s="380"/>
      <c r="BI87" s="380"/>
      <c r="BJ87" s="380"/>
      <c r="BK87" s="380"/>
      <c r="BL87" s="380"/>
      <c r="BM87" s="380"/>
      <c r="BN87" s="380"/>
      <c r="BO87" s="380"/>
      <c r="BP87" s="380"/>
      <c r="BQ87" s="380" t="s">
        <v>23</v>
      </c>
      <c r="BR87" s="380"/>
      <c r="BS87" s="380"/>
      <c r="BT87" s="380"/>
      <c r="BU87" s="380"/>
      <c r="BV87" s="380"/>
      <c r="BW87" s="380"/>
      <c r="BX87" s="380"/>
      <c r="BY87" s="380"/>
      <c r="BZ87" s="380"/>
      <c r="CA87" s="380"/>
      <c r="CB87" s="362" t="s">
        <v>23</v>
      </c>
      <c r="CC87" s="362"/>
      <c r="CD87" s="362"/>
      <c r="CE87" s="362"/>
      <c r="CF87" s="362"/>
      <c r="CG87" s="362"/>
      <c r="CH87" s="362"/>
      <c r="CI87" s="362"/>
      <c r="CJ87" s="362"/>
      <c r="CK87" s="362"/>
      <c r="CL87" s="362"/>
      <c r="CM87" s="362" t="s">
        <v>23</v>
      </c>
      <c r="CN87" s="362"/>
      <c r="CO87" s="362"/>
      <c r="CP87" s="362"/>
      <c r="CQ87" s="362"/>
      <c r="CR87" s="362"/>
      <c r="CS87" s="362"/>
      <c r="CT87" s="362"/>
      <c r="CU87" s="362"/>
      <c r="CV87" s="362"/>
      <c r="CW87" s="362"/>
      <c r="CX87" s="362" t="s">
        <v>23</v>
      </c>
      <c r="CY87" s="362"/>
      <c r="CZ87" s="362"/>
      <c r="DA87" s="362"/>
      <c r="DB87" s="362"/>
      <c r="DC87" s="362"/>
      <c r="DD87" s="362"/>
      <c r="DE87" s="362"/>
      <c r="DF87" s="362"/>
      <c r="DG87" s="362"/>
      <c r="DH87" s="362"/>
      <c r="DI87" s="362" t="s">
        <v>23</v>
      </c>
      <c r="DJ87" s="362"/>
      <c r="DK87" s="362"/>
      <c r="DL87" s="362"/>
      <c r="DM87" s="362"/>
      <c r="DN87" s="362"/>
      <c r="DO87" s="362"/>
      <c r="DP87" s="362"/>
      <c r="DQ87" s="362"/>
      <c r="DR87" s="362"/>
      <c r="DS87" s="362"/>
      <c r="DT87" s="362" t="s">
        <v>23</v>
      </c>
      <c r="DU87" s="362"/>
      <c r="DV87" s="362"/>
      <c r="DW87" s="362"/>
      <c r="DX87" s="362"/>
      <c r="DY87" s="362"/>
      <c r="DZ87" s="362"/>
      <c r="EA87" s="362"/>
      <c r="EB87" s="362"/>
      <c r="EC87" s="362"/>
      <c r="ED87" s="362"/>
      <c r="EE87" s="362" t="s">
        <v>23</v>
      </c>
      <c r="EF87" s="362"/>
      <c r="EG87" s="362"/>
      <c r="EH87" s="362"/>
      <c r="EI87" s="362"/>
      <c r="EJ87" s="362"/>
      <c r="EK87" s="362"/>
      <c r="EL87" s="362"/>
      <c r="EM87" s="362"/>
      <c r="EN87" s="362"/>
      <c r="EO87" s="362"/>
      <c r="EP87" s="362" t="s">
        <v>23</v>
      </c>
      <c r="EQ87" s="362"/>
      <c r="ER87" s="362"/>
      <c r="ES87" s="362"/>
      <c r="ET87" s="362"/>
      <c r="EU87" s="362"/>
      <c r="EV87" s="362"/>
      <c r="EW87" s="362"/>
      <c r="EX87" s="362"/>
      <c r="EY87" s="362"/>
      <c r="EZ87" s="362"/>
      <c r="FA87" s="362" t="s">
        <v>23</v>
      </c>
      <c r="FB87" s="362"/>
      <c r="FC87" s="362"/>
      <c r="FD87" s="362"/>
      <c r="FE87" s="362"/>
      <c r="FF87" s="362"/>
      <c r="FG87" s="362"/>
      <c r="FH87" s="362"/>
      <c r="FI87" s="362"/>
      <c r="FJ87" s="362"/>
      <c r="FK87" s="362"/>
      <c r="FL87" s="380" t="s">
        <v>23</v>
      </c>
      <c r="FM87" s="380"/>
      <c r="FN87" s="380"/>
      <c r="FO87" s="380"/>
      <c r="FP87" s="380"/>
      <c r="FQ87" s="380"/>
      <c r="FR87" s="380"/>
      <c r="FS87" s="380"/>
      <c r="FT87" s="380"/>
      <c r="FU87" s="380"/>
      <c r="FV87" s="380"/>
      <c r="FW87" s="380" t="s">
        <v>23</v>
      </c>
      <c r="FX87" s="380"/>
      <c r="FY87" s="380"/>
      <c r="FZ87" s="380"/>
      <c r="GA87" s="380"/>
      <c r="GB87" s="380"/>
      <c r="GC87" s="380"/>
      <c r="GD87" s="380"/>
      <c r="GE87" s="380"/>
      <c r="GF87" s="380"/>
      <c r="GG87" s="380"/>
      <c r="GH87" s="380" t="s">
        <v>23</v>
      </c>
      <c r="GI87" s="380"/>
      <c r="GJ87" s="380"/>
      <c r="GK87" s="380"/>
      <c r="GL87" s="380"/>
      <c r="GM87" s="380"/>
      <c r="GN87" s="380"/>
      <c r="GO87" s="380"/>
      <c r="GP87" s="380"/>
      <c r="GQ87" s="380"/>
      <c r="GR87" s="380"/>
      <c r="GS87" s="380" t="s">
        <v>23</v>
      </c>
      <c r="GT87" s="380"/>
      <c r="GU87" s="380"/>
      <c r="GV87" s="380"/>
      <c r="GW87" s="380"/>
      <c r="GX87" s="380"/>
      <c r="GY87" s="380"/>
      <c r="GZ87" s="380"/>
      <c r="HA87" s="380"/>
      <c r="HB87" s="380"/>
      <c r="HC87" s="380"/>
    </row>
    <row r="88" spans="1:211" x14ac:dyDescent="0.25">
      <c r="A88" s="373"/>
      <c r="B88" s="373"/>
      <c r="C88" s="373"/>
      <c r="D88" s="373"/>
      <c r="E88" s="373"/>
      <c r="F88" s="373"/>
      <c r="G88" s="373"/>
      <c r="H88" s="373"/>
      <c r="I88" s="383" t="s">
        <v>430</v>
      </c>
      <c r="J88" s="383"/>
      <c r="K88" s="383"/>
      <c r="L88" s="383"/>
      <c r="M88" s="383"/>
      <c r="N88" s="383"/>
      <c r="O88" s="383"/>
      <c r="P88" s="383"/>
      <c r="Q88" s="383"/>
      <c r="R88" s="383"/>
      <c r="S88" s="383"/>
      <c r="T88" s="383"/>
      <c r="U88" s="383"/>
      <c r="V88" s="383"/>
      <c r="W88" s="383"/>
      <c r="X88" s="383"/>
      <c r="Y88" s="383"/>
      <c r="Z88" s="383"/>
      <c r="AA88" s="383"/>
      <c r="AB88" s="383"/>
      <c r="AC88" s="383"/>
      <c r="AD88" s="383"/>
      <c r="AE88" s="383"/>
      <c r="AF88" s="383"/>
      <c r="AG88" s="383"/>
      <c r="AH88" s="383"/>
      <c r="AI88" s="383"/>
      <c r="AJ88" s="383"/>
      <c r="AK88" s="383"/>
      <c r="AL88" s="383"/>
      <c r="AM88" s="383"/>
      <c r="AN88" s="383"/>
      <c r="AO88" s="383"/>
      <c r="AP88" s="373" t="s">
        <v>440</v>
      </c>
      <c r="AQ88" s="373"/>
      <c r="AR88" s="373"/>
      <c r="AS88" s="373"/>
      <c r="AT88" s="373"/>
      <c r="AU88" s="373"/>
      <c r="AV88" s="373"/>
      <c r="AW88" s="373"/>
      <c r="AX88" s="373"/>
      <c r="AY88" s="373"/>
      <c r="AZ88" s="373"/>
      <c r="BA88" s="373"/>
      <c r="BB88" s="373"/>
      <c r="BC88" s="373"/>
      <c r="BD88" s="373"/>
      <c r="BE88" s="373"/>
      <c r="BF88" s="380" t="s">
        <v>23</v>
      </c>
      <c r="BG88" s="380"/>
      <c r="BH88" s="380"/>
      <c r="BI88" s="380"/>
      <c r="BJ88" s="380"/>
      <c r="BK88" s="380"/>
      <c r="BL88" s="380"/>
      <c r="BM88" s="380"/>
      <c r="BN88" s="380"/>
      <c r="BO88" s="380"/>
      <c r="BP88" s="380"/>
      <c r="BQ88" s="380" t="s">
        <v>23</v>
      </c>
      <c r="BR88" s="380"/>
      <c r="BS88" s="380"/>
      <c r="BT88" s="380"/>
      <c r="BU88" s="380"/>
      <c r="BV88" s="380"/>
      <c r="BW88" s="380"/>
      <c r="BX88" s="380"/>
      <c r="BY88" s="380"/>
      <c r="BZ88" s="380"/>
      <c r="CA88" s="380"/>
      <c r="CB88" s="362" t="s">
        <v>23</v>
      </c>
      <c r="CC88" s="362"/>
      <c r="CD88" s="362"/>
      <c r="CE88" s="362"/>
      <c r="CF88" s="362"/>
      <c r="CG88" s="362"/>
      <c r="CH88" s="362"/>
      <c r="CI88" s="362"/>
      <c r="CJ88" s="362"/>
      <c r="CK88" s="362"/>
      <c r="CL88" s="362"/>
      <c r="CM88" s="362" t="s">
        <v>23</v>
      </c>
      <c r="CN88" s="362"/>
      <c r="CO88" s="362"/>
      <c r="CP88" s="362"/>
      <c r="CQ88" s="362"/>
      <c r="CR88" s="362"/>
      <c r="CS88" s="362"/>
      <c r="CT88" s="362"/>
      <c r="CU88" s="362"/>
      <c r="CV88" s="362"/>
      <c r="CW88" s="362"/>
      <c r="CX88" s="362" t="s">
        <v>23</v>
      </c>
      <c r="CY88" s="362"/>
      <c r="CZ88" s="362"/>
      <c r="DA88" s="362"/>
      <c r="DB88" s="362"/>
      <c r="DC88" s="362"/>
      <c r="DD88" s="362"/>
      <c r="DE88" s="362"/>
      <c r="DF88" s="362"/>
      <c r="DG88" s="362"/>
      <c r="DH88" s="362"/>
      <c r="DI88" s="362" t="s">
        <v>23</v>
      </c>
      <c r="DJ88" s="362"/>
      <c r="DK88" s="362"/>
      <c r="DL88" s="362"/>
      <c r="DM88" s="362"/>
      <c r="DN88" s="362"/>
      <c r="DO88" s="362"/>
      <c r="DP88" s="362"/>
      <c r="DQ88" s="362"/>
      <c r="DR88" s="362"/>
      <c r="DS88" s="362"/>
      <c r="DT88" s="362" t="s">
        <v>23</v>
      </c>
      <c r="DU88" s="362"/>
      <c r="DV88" s="362"/>
      <c r="DW88" s="362"/>
      <c r="DX88" s="362"/>
      <c r="DY88" s="362"/>
      <c r="DZ88" s="362"/>
      <c r="EA88" s="362"/>
      <c r="EB88" s="362"/>
      <c r="EC88" s="362"/>
      <c r="ED88" s="362"/>
      <c r="EE88" s="362" t="s">
        <v>23</v>
      </c>
      <c r="EF88" s="362"/>
      <c r="EG88" s="362"/>
      <c r="EH88" s="362"/>
      <c r="EI88" s="362"/>
      <c r="EJ88" s="362"/>
      <c r="EK88" s="362"/>
      <c r="EL88" s="362"/>
      <c r="EM88" s="362"/>
      <c r="EN88" s="362"/>
      <c r="EO88" s="362"/>
      <c r="EP88" s="362" t="s">
        <v>23</v>
      </c>
      <c r="EQ88" s="362"/>
      <c r="ER88" s="362"/>
      <c r="ES88" s="362"/>
      <c r="ET88" s="362"/>
      <c r="EU88" s="362"/>
      <c r="EV88" s="362"/>
      <c r="EW88" s="362"/>
      <c r="EX88" s="362"/>
      <c r="EY88" s="362"/>
      <c r="EZ88" s="362"/>
      <c r="FA88" s="362" t="s">
        <v>23</v>
      </c>
      <c r="FB88" s="362"/>
      <c r="FC88" s="362"/>
      <c r="FD88" s="362"/>
      <c r="FE88" s="362"/>
      <c r="FF88" s="362"/>
      <c r="FG88" s="362"/>
      <c r="FH88" s="362"/>
      <c r="FI88" s="362"/>
      <c r="FJ88" s="362"/>
      <c r="FK88" s="362"/>
      <c r="FL88" s="380" t="s">
        <v>23</v>
      </c>
      <c r="FM88" s="380"/>
      <c r="FN88" s="380"/>
      <c r="FO88" s="380"/>
      <c r="FP88" s="380"/>
      <c r="FQ88" s="380"/>
      <c r="FR88" s="380"/>
      <c r="FS88" s="380"/>
      <c r="FT88" s="380"/>
      <c r="FU88" s="380"/>
      <c r="FV88" s="380"/>
      <c r="FW88" s="380" t="s">
        <v>23</v>
      </c>
      <c r="FX88" s="380"/>
      <c r="FY88" s="380"/>
      <c r="FZ88" s="380"/>
      <c r="GA88" s="380"/>
      <c r="GB88" s="380"/>
      <c r="GC88" s="380"/>
      <c r="GD88" s="380"/>
      <c r="GE88" s="380"/>
      <c r="GF88" s="380"/>
      <c r="GG88" s="380"/>
      <c r="GH88" s="380" t="s">
        <v>23</v>
      </c>
      <c r="GI88" s="380"/>
      <c r="GJ88" s="380"/>
      <c r="GK88" s="380"/>
      <c r="GL88" s="380"/>
      <c r="GM88" s="380"/>
      <c r="GN88" s="380"/>
      <c r="GO88" s="380"/>
      <c r="GP88" s="380"/>
      <c r="GQ88" s="380"/>
      <c r="GR88" s="380"/>
      <c r="GS88" s="380" t="s">
        <v>23</v>
      </c>
      <c r="GT88" s="380"/>
      <c r="GU88" s="380"/>
      <c r="GV88" s="380"/>
      <c r="GW88" s="380"/>
      <c r="GX88" s="380"/>
      <c r="GY88" s="380"/>
      <c r="GZ88" s="380"/>
      <c r="HA88" s="380"/>
      <c r="HB88" s="380"/>
      <c r="HC88" s="380"/>
    </row>
    <row r="104" spans="1:167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67" s="24" customFormat="1" ht="11.25" x14ac:dyDescent="0.2">
      <c r="A105" s="24" t="s">
        <v>279</v>
      </c>
      <c r="CB105" s="501"/>
      <c r="CC105" s="501"/>
      <c r="CD105" s="501"/>
      <c r="CE105" s="501"/>
      <c r="CF105" s="501"/>
      <c r="CG105" s="501"/>
      <c r="CH105" s="501"/>
      <c r="CI105" s="501"/>
      <c r="CJ105" s="501"/>
      <c r="CK105" s="501"/>
      <c r="CL105" s="501"/>
      <c r="CM105" s="501"/>
      <c r="CN105" s="501"/>
      <c r="CO105" s="501"/>
      <c r="CP105" s="501"/>
      <c r="CQ105" s="501"/>
      <c r="CR105" s="501"/>
      <c r="CS105" s="501"/>
      <c r="CT105" s="501"/>
      <c r="CU105" s="501"/>
      <c r="CV105" s="501"/>
      <c r="CW105" s="501"/>
      <c r="CX105" s="501"/>
      <c r="CY105" s="501"/>
      <c r="CZ105" s="501"/>
      <c r="DA105" s="501"/>
      <c r="DB105" s="501"/>
      <c r="DC105" s="501"/>
      <c r="DD105" s="501"/>
      <c r="DE105" s="501"/>
      <c r="DF105" s="501"/>
      <c r="DG105" s="501"/>
      <c r="DH105" s="501"/>
      <c r="DI105" s="501"/>
      <c r="DJ105" s="501"/>
      <c r="DK105" s="501"/>
      <c r="DL105" s="501"/>
      <c r="DM105" s="501"/>
      <c r="DN105" s="501"/>
      <c r="DO105" s="501"/>
      <c r="DP105" s="501"/>
      <c r="DQ105" s="501"/>
      <c r="DR105" s="501"/>
      <c r="DS105" s="501"/>
      <c r="DT105" s="501"/>
      <c r="DU105" s="501"/>
      <c r="DV105" s="501"/>
      <c r="DW105" s="501"/>
      <c r="DX105" s="501"/>
      <c r="DY105" s="501"/>
      <c r="DZ105" s="501"/>
      <c r="EA105" s="501"/>
      <c r="EB105" s="501"/>
      <c r="EC105" s="501"/>
      <c r="ED105" s="501"/>
      <c r="EE105" s="501"/>
      <c r="EF105" s="501"/>
      <c r="EG105" s="501"/>
      <c r="EH105" s="501"/>
      <c r="EI105" s="501"/>
      <c r="EJ105" s="501"/>
      <c r="EK105" s="501"/>
      <c r="EL105" s="501"/>
      <c r="EM105" s="501"/>
      <c r="EN105" s="501"/>
      <c r="EO105" s="501"/>
      <c r="EP105" s="501"/>
      <c r="EQ105" s="501"/>
      <c r="ER105" s="501"/>
      <c r="ES105" s="501"/>
      <c r="ET105" s="501"/>
      <c r="EU105" s="501"/>
      <c r="EV105" s="501"/>
      <c r="EW105" s="501"/>
      <c r="EX105" s="501"/>
      <c r="EY105" s="501"/>
      <c r="EZ105" s="501"/>
      <c r="FA105" s="501"/>
      <c r="FB105" s="501"/>
      <c r="FC105" s="501"/>
      <c r="FD105" s="501"/>
      <c r="FE105" s="501"/>
      <c r="FF105" s="501"/>
      <c r="FG105" s="501"/>
      <c r="FH105" s="501"/>
      <c r="FI105" s="501"/>
      <c r="FJ105" s="501"/>
      <c r="FK105" s="501"/>
    </row>
  </sheetData>
  <mergeCells count="701">
    <mergeCell ref="FL87:FV87"/>
    <mergeCell ref="FW87:GG87"/>
    <mergeCell ref="GH87:GR87"/>
    <mergeCell ref="GS87:HC87"/>
    <mergeCell ref="A88:H88"/>
    <mergeCell ref="I88:AO88"/>
    <mergeCell ref="AP88:BE88"/>
    <mergeCell ref="BF88:BP88"/>
    <mergeCell ref="BQ88:CA88"/>
    <mergeCell ref="CX88:DH88"/>
    <mergeCell ref="DI88:DS88"/>
    <mergeCell ref="EP88:EZ88"/>
    <mergeCell ref="FA88:FK88"/>
    <mergeCell ref="FL88:FV88"/>
    <mergeCell ref="FW88:GG88"/>
    <mergeCell ref="GH88:GR88"/>
    <mergeCell ref="GS88:HC88"/>
    <mergeCell ref="A87:H87"/>
    <mergeCell ref="I87:AO87"/>
    <mergeCell ref="AP87:BE87"/>
    <mergeCell ref="BF87:BP87"/>
    <mergeCell ref="BQ87:CA87"/>
    <mergeCell ref="CX87:DH87"/>
    <mergeCell ref="DI87:DS87"/>
    <mergeCell ref="EP87:EZ87"/>
    <mergeCell ref="FA87:FK87"/>
    <mergeCell ref="FL84:FV84"/>
    <mergeCell ref="FW84:GG84"/>
    <mergeCell ref="GH84:GR84"/>
    <mergeCell ref="GS84:HC84"/>
    <mergeCell ref="A85:H86"/>
    <mergeCell ref="I85:AO85"/>
    <mergeCell ref="AP85:BE86"/>
    <mergeCell ref="BF85:BP86"/>
    <mergeCell ref="BQ85:CA86"/>
    <mergeCell ref="CX85:DH86"/>
    <mergeCell ref="DI85:DS86"/>
    <mergeCell ref="EP85:EZ86"/>
    <mergeCell ref="FA85:FK86"/>
    <mergeCell ref="FL85:FV86"/>
    <mergeCell ref="FW85:GG86"/>
    <mergeCell ref="GH85:GR86"/>
    <mergeCell ref="GS85:HC86"/>
    <mergeCell ref="I86:AO86"/>
    <mergeCell ref="A84:H84"/>
    <mergeCell ref="I84:AO84"/>
    <mergeCell ref="AP84:BE84"/>
    <mergeCell ref="BF84:BP84"/>
    <mergeCell ref="BQ84:CA84"/>
    <mergeCell ref="CX84:DH84"/>
    <mergeCell ref="DI84:DS84"/>
    <mergeCell ref="EP84:EZ84"/>
    <mergeCell ref="FA84:FK84"/>
    <mergeCell ref="FL80:FV81"/>
    <mergeCell ref="FW80:GG81"/>
    <mergeCell ref="GH80:GR81"/>
    <mergeCell ref="GS80:HC81"/>
    <mergeCell ref="FA82:FK83"/>
    <mergeCell ref="FL82:FV83"/>
    <mergeCell ref="FW82:GG83"/>
    <mergeCell ref="GH82:GR83"/>
    <mergeCell ref="GS82:HC83"/>
    <mergeCell ref="FA80:FK81"/>
    <mergeCell ref="CB84:CL84"/>
    <mergeCell ref="CM84:CW84"/>
    <mergeCell ref="DT84:ED84"/>
    <mergeCell ref="EE84:EO84"/>
    <mergeCell ref="I81:AO81"/>
    <mergeCell ref="A82:H83"/>
    <mergeCell ref="I82:AO82"/>
    <mergeCell ref="AP82:BE82"/>
    <mergeCell ref="BF82:BP83"/>
    <mergeCell ref="BQ82:CA83"/>
    <mergeCell ref="CX82:DH83"/>
    <mergeCell ref="DI82:DS83"/>
    <mergeCell ref="EP82:EZ83"/>
    <mergeCell ref="I83:AO83"/>
    <mergeCell ref="AP83:BE83"/>
    <mergeCell ref="A80:H81"/>
    <mergeCell ref="I80:AO80"/>
    <mergeCell ref="AP80:BE81"/>
    <mergeCell ref="BF80:BP81"/>
    <mergeCell ref="BQ80:CA81"/>
    <mergeCell ref="CX80:DH81"/>
    <mergeCell ref="DI80:DS81"/>
    <mergeCell ref="EP80:EZ81"/>
    <mergeCell ref="FL77:FV77"/>
    <mergeCell ref="FW77:GG77"/>
    <mergeCell ref="GH77:GR77"/>
    <mergeCell ref="GS77:HC77"/>
    <mergeCell ref="A78:H79"/>
    <mergeCell ref="I78:AO78"/>
    <mergeCell ref="AP78:BE79"/>
    <mergeCell ref="BF78:BP79"/>
    <mergeCell ref="BQ78:CA79"/>
    <mergeCell ref="CX78:DH79"/>
    <mergeCell ref="DI78:DS79"/>
    <mergeCell ref="EP78:EZ79"/>
    <mergeCell ref="FA78:FK79"/>
    <mergeCell ref="FL78:FV79"/>
    <mergeCell ref="FW78:GG79"/>
    <mergeCell ref="GH78:GR79"/>
    <mergeCell ref="GS78:HC79"/>
    <mergeCell ref="I79:AO79"/>
    <mergeCell ref="A77:H77"/>
    <mergeCell ref="I77:AO77"/>
    <mergeCell ref="AP77:BE77"/>
    <mergeCell ref="BF77:BP77"/>
    <mergeCell ref="BQ77:CA77"/>
    <mergeCell ref="CX77:DH77"/>
    <mergeCell ref="DI77:DS77"/>
    <mergeCell ref="EP77:EZ77"/>
    <mergeCell ref="FA77:FK77"/>
    <mergeCell ref="FL75:FV75"/>
    <mergeCell ref="FW75:GG75"/>
    <mergeCell ref="GH75:GR75"/>
    <mergeCell ref="GS75:HC75"/>
    <mergeCell ref="A76:H76"/>
    <mergeCell ref="I76:AO76"/>
    <mergeCell ref="AP76:BE76"/>
    <mergeCell ref="BF76:BP76"/>
    <mergeCell ref="BQ76:CA76"/>
    <mergeCell ref="CX76:DH76"/>
    <mergeCell ref="DI76:DS76"/>
    <mergeCell ref="EP76:EZ76"/>
    <mergeCell ref="FA76:FK76"/>
    <mergeCell ref="FL76:FV76"/>
    <mergeCell ref="FW76:GG76"/>
    <mergeCell ref="GH76:GR76"/>
    <mergeCell ref="GS76:HC76"/>
    <mergeCell ref="A75:H75"/>
    <mergeCell ref="I75:AO75"/>
    <mergeCell ref="AP75:BE75"/>
    <mergeCell ref="BF75:BP75"/>
    <mergeCell ref="BQ75:CA75"/>
    <mergeCell ref="CX75:DH75"/>
    <mergeCell ref="DI75:DS75"/>
    <mergeCell ref="EP75:EZ75"/>
    <mergeCell ref="FA75:FK75"/>
    <mergeCell ref="FL73:FV73"/>
    <mergeCell ref="FW73:GG73"/>
    <mergeCell ref="GH73:GR73"/>
    <mergeCell ref="GS73:HC73"/>
    <mergeCell ref="FL74:FV74"/>
    <mergeCell ref="FW74:GG74"/>
    <mergeCell ref="GH74:GR74"/>
    <mergeCell ref="GS74:HC74"/>
    <mergeCell ref="CB75:CL75"/>
    <mergeCell ref="CM75:CW75"/>
    <mergeCell ref="DT75:ED75"/>
    <mergeCell ref="EE75:EO75"/>
    <mergeCell ref="A74:H74"/>
    <mergeCell ref="I74:AO74"/>
    <mergeCell ref="AP74:BE74"/>
    <mergeCell ref="BF74:BP74"/>
    <mergeCell ref="BQ74:CA74"/>
    <mergeCell ref="CX74:DH74"/>
    <mergeCell ref="DI74:DS74"/>
    <mergeCell ref="EP74:EZ74"/>
    <mergeCell ref="FA74:FK74"/>
    <mergeCell ref="A73:H73"/>
    <mergeCell ref="I73:AO73"/>
    <mergeCell ref="AP73:BE73"/>
    <mergeCell ref="BF73:BP73"/>
    <mergeCell ref="BQ73:CA73"/>
    <mergeCell ref="CX73:DH73"/>
    <mergeCell ref="DI73:DS73"/>
    <mergeCell ref="EP73:EZ73"/>
    <mergeCell ref="FA73:FK73"/>
    <mergeCell ref="FL69:FV70"/>
    <mergeCell ref="FW69:GG70"/>
    <mergeCell ref="GH69:GR70"/>
    <mergeCell ref="GS69:HC70"/>
    <mergeCell ref="I70:AO70"/>
    <mergeCell ref="A71:H72"/>
    <mergeCell ref="I71:AO71"/>
    <mergeCell ref="AP71:BE72"/>
    <mergeCell ref="BF71:BP72"/>
    <mergeCell ref="BQ71:CA72"/>
    <mergeCell ref="CX71:DH72"/>
    <mergeCell ref="DI71:DS72"/>
    <mergeCell ref="EP71:EZ72"/>
    <mergeCell ref="FA71:FK72"/>
    <mergeCell ref="FL71:FV72"/>
    <mergeCell ref="FW71:GG72"/>
    <mergeCell ref="GH71:GR72"/>
    <mergeCell ref="GS71:HC72"/>
    <mergeCell ref="I72:AO72"/>
    <mergeCell ref="A69:H70"/>
    <mergeCell ref="I69:AO69"/>
    <mergeCell ref="AP69:BE70"/>
    <mergeCell ref="BF69:BP70"/>
    <mergeCell ref="BQ69:CA70"/>
    <mergeCell ref="CX69:DH70"/>
    <mergeCell ref="DI69:DS70"/>
    <mergeCell ref="EP69:EZ70"/>
    <mergeCell ref="FA69:FK70"/>
    <mergeCell ref="FL67:FV67"/>
    <mergeCell ref="FW67:GG67"/>
    <mergeCell ref="GH67:GR67"/>
    <mergeCell ref="GS67:HC67"/>
    <mergeCell ref="A68:H68"/>
    <mergeCell ref="I68:AO68"/>
    <mergeCell ref="AP68:BE68"/>
    <mergeCell ref="BF68:BP68"/>
    <mergeCell ref="BQ68:CA68"/>
    <mergeCell ref="CX68:DH68"/>
    <mergeCell ref="DI68:DS68"/>
    <mergeCell ref="EP68:EZ68"/>
    <mergeCell ref="FA68:FK68"/>
    <mergeCell ref="FL68:FV68"/>
    <mergeCell ref="FW68:GG68"/>
    <mergeCell ref="GH68:GR68"/>
    <mergeCell ref="GS68:HC68"/>
    <mergeCell ref="A67:H67"/>
    <mergeCell ref="I67:AO67"/>
    <mergeCell ref="AP67:BE67"/>
    <mergeCell ref="BF67:BP67"/>
    <mergeCell ref="BQ67:CA67"/>
    <mergeCell ref="CX67:DH67"/>
    <mergeCell ref="DI67:DS67"/>
    <mergeCell ref="EP67:EZ67"/>
    <mergeCell ref="FA67:FK67"/>
    <mergeCell ref="FL65:FV65"/>
    <mergeCell ref="FW65:GG65"/>
    <mergeCell ref="GH65:GR65"/>
    <mergeCell ref="CB67:CL67"/>
    <mergeCell ref="CM67:CW67"/>
    <mergeCell ref="DT67:ED67"/>
    <mergeCell ref="EE67:EO67"/>
    <mergeCell ref="GS65:HC65"/>
    <mergeCell ref="A66:H66"/>
    <mergeCell ref="I66:AO66"/>
    <mergeCell ref="AP66:BE66"/>
    <mergeCell ref="BF66:BP66"/>
    <mergeCell ref="BQ66:CA66"/>
    <mergeCell ref="CX66:DH66"/>
    <mergeCell ref="DI66:DS66"/>
    <mergeCell ref="EP66:EZ66"/>
    <mergeCell ref="FA66:FK66"/>
    <mergeCell ref="FL66:FV66"/>
    <mergeCell ref="FW66:GG66"/>
    <mergeCell ref="GH66:GR66"/>
    <mergeCell ref="GS66:HC66"/>
    <mergeCell ref="A65:H65"/>
    <mergeCell ref="I65:AO65"/>
    <mergeCell ref="AP65:BE65"/>
    <mergeCell ref="BF65:BP65"/>
    <mergeCell ref="BQ65:CA65"/>
    <mergeCell ref="CX65:DH65"/>
    <mergeCell ref="DI65:DS65"/>
    <mergeCell ref="EP65:EZ65"/>
    <mergeCell ref="FA65:FK65"/>
    <mergeCell ref="FL63:FV63"/>
    <mergeCell ref="FW63:GG63"/>
    <mergeCell ref="GH63:GR63"/>
    <mergeCell ref="GS63:HC63"/>
    <mergeCell ref="A64:H64"/>
    <mergeCell ref="I64:AO64"/>
    <mergeCell ref="AP64:BE64"/>
    <mergeCell ref="BF64:BP64"/>
    <mergeCell ref="BQ64:CA64"/>
    <mergeCell ref="CX64:DH64"/>
    <mergeCell ref="DI64:DS64"/>
    <mergeCell ref="EP64:EZ64"/>
    <mergeCell ref="FA64:FK64"/>
    <mergeCell ref="FL64:FV64"/>
    <mergeCell ref="FW64:GG64"/>
    <mergeCell ref="GH64:GR64"/>
    <mergeCell ref="GS64:HC64"/>
    <mergeCell ref="A63:H63"/>
    <mergeCell ref="I63:AO63"/>
    <mergeCell ref="AP63:BE63"/>
    <mergeCell ref="BF63:BP63"/>
    <mergeCell ref="BQ63:CA63"/>
    <mergeCell ref="CX63:DH63"/>
    <mergeCell ref="DI63:DS63"/>
    <mergeCell ref="EP63:EZ63"/>
    <mergeCell ref="FA63:FK63"/>
    <mergeCell ref="FL60:FV61"/>
    <mergeCell ref="FW60:GG61"/>
    <mergeCell ref="GH60:GR61"/>
    <mergeCell ref="GS60:HC61"/>
    <mergeCell ref="I61:AO61"/>
    <mergeCell ref="A62:H62"/>
    <mergeCell ref="I62:AO62"/>
    <mergeCell ref="AP62:BE62"/>
    <mergeCell ref="BF62:BP62"/>
    <mergeCell ref="BQ62:CA62"/>
    <mergeCell ref="CX62:DH62"/>
    <mergeCell ref="DI62:DS62"/>
    <mergeCell ref="EP62:EZ62"/>
    <mergeCell ref="FA62:FK62"/>
    <mergeCell ref="FL62:FV62"/>
    <mergeCell ref="FW62:GG62"/>
    <mergeCell ref="GH62:GR62"/>
    <mergeCell ref="GS62:HC62"/>
    <mergeCell ref="A60:H61"/>
    <mergeCell ref="I60:AO60"/>
    <mergeCell ref="AP60:BE61"/>
    <mergeCell ref="BF60:BP61"/>
    <mergeCell ref="BQ60:CA61"/>
    <mergeCell ref="CX60:DH61"/>
    <mergeCell ref="DI60:DS61"/>
    <mergeCell ref="EP60:EZ61"/>
    <mergeCell ref="FA60:FK61"/>
    <mergeCell ref="FL51:FV54"/>
    <mergeCell ref="FW51:GG54"/>
    <mergeCell ref="GH51:GR54"/>
    <mergeCell ref="GS51:HC54"/>
    <mergeCell ref="DI55:DS59"/>
    <mergeCell ref="EP55:EZ59"/>
    <mergeCell ref="FA55:FK59"/>
    <mergeCell ref="FL55:FV59"/>
    <mergeCell ref="FW55:GG59"/>
    <mergeCell ref="GH55:GR59"/>
    <mergeCell ref="GS55:HC59"/>
    <mergeCell ref="DI51:DS54"/>
    <mergeCell ref="EP51:EZ54"/>
    <mergeCell ref="FA51:FK54"/>
    <mergeCell ref="I52:AO52"/>
    <mergeCell ref="I53:AO53"/>
    <mergeCell ref="I54:AO54"/>
    <mergeCell ref="A55:H59"/>
    <mergeCell ref="I55:AO55"/>
    <mergeCell ref="AP55:BE59"/>
    <mergeCell ref="BF55:BP59"/>
    <mergeCell ref="BQ55:CA59"/>
    <mergeCell ref="CX55:DH59"/>
    <mergeCell ref="I56:AO56"/>
    <mergeCell ref="I57:AO57"/>
    <mergeCell ref="I58:AO58"/>
    <mergeCell ref="I59:AO59"/>
    <mergeCell ref="A51:H54"/>
    <mergeCell ref="I51:AO51"/>
    <mergeCell ref="AP51:BE54"/>
    <mergeCell ref="BF51:BP54"/>
    <mergeCell ref="BQ51:CA54"/>
    <mergeCell ref="CX51:DH54"/>
    <mergeCell ref="FL50:FV50"/>
    <mergeCell ref="FW50:GG50"/>
    <mergeCell ref="GH50:GR50"/>
    <mergeCell ref="GS50:HC50"/>
    <mergeCell ref="A47:H49"/>
    <mergeCell ref="I47:AO47"/>
    <mergeCell ref="AP47:BE49"/>
    <mergeCell ref="BF47:BP49"/>
    <mergeCell ref="BQ47:CA49"/>
    <mergeCell ref="A50:H50"/>
    <mergeCell ref="I50:AO50"/>
    <mergeCell ref="AP50:BE50"/>
    <mergeCell ref="BF50:BP50"/>
    <mergeCell ref="BQ50:CA50"/>
    <mergeCell ref="CX50:DH50"/>
    <mergeCell ref="DI50:DS50"/>
    <mergeCell ref="EP50:EZ50"/>
    <mergeCell ref="FA50:FK50"/>
    <mergeCell ref="CX47:DH49"/>
    <mergeCell ref="DI47:DS49"/>
    <mergeCell ref="EP47:EZ49"/>
    <mergeCell ref="FA47:FK49"/>
    <mergeCell ref="FL47:FV49"/>
    <mergeCell ref="FW47:GG49"/>
    <mergeCell ref="HI45:HS46"/>
    <mergeCell ref="A46:H46"/>
    <mergeCell ref="I46:AO46"/>
    <mergeCell ref="AP46:BE46"/>
    <mergeCell ref="BF46:BP46"/>
    <mergeCell ref="BQ46:CA46"/>
    <mergeCell ref="CX46:DH46"/>
    <mergeCell ref="DI46:DS46"/>
    <mergeCell ref="EP46:EZ46"/>
    <mergeCell ref="FA46:FK46"/>
    <mergeCell ref="FL46:FV46"/>
    <mergeCell ref="FW46:GG46"/>
    <mergeCell ref="GH46:GR46"/>
    <mergeCell ref="GS46:HC46"/>
    <mergeCell ref="CB44:CL45"/>
    <mergeCell ref="CM44:CW45"/>
    <mergeCell ref="CB46:CL46"/>
    <mergeCell ref="CM46:CW46"/>
    <mergeCell ref="DT44:ED45"/>
    <mergeCell ref="EE44:EO45"/>
    <mergeCell ref="DT46:ED46"/>
    <mergeCell ref="EE46:EO46"/>
    <mergeCell ref="GH47:GR49"/>
    <mergeCell ref="GS47:HC49"/>
    <mergeCell ref="I48:AO48"/>
    <mergeCell ref="I49:AO49"/>
    <mergeCell ref="FL43:FV43"/>
    <mergeCell ref="FW43:GG43"/>
    <mergeCell ref="GH43:GR43"/>
    <mergeCell ref="GS43:HC43"/>
    <mergeCell ref="A44:H45"/>
    <mergeCell ref="I44:AO44"/>
    <mergeCell ref="AP44:BE45"/>
    <mergeCell ref="BF44:BP45"/>
    <mergeCell ref="BQ44:CA45"/>
    <mergeCell ref="CX44:DH45"/>
    <mergeCell ref="DI44:DS45"/>
    <mergeCell ref="EP44:EZ45"/>
    <mergeCell ref="FA44:FK45"/>
    <mergeCell ref="FL44:FV45"/>
    <mergeCell ref="FW44:GG45"/>
    <mergeCell ref="GH44:GR45"/>
    <mergeCell ref="GS44:HC45"/>
    <mergeCell ref="I45:AO45"/>
    <mergeCell ref="A43:H43"/>
    <mergeCell ref="I43:AO43"/>
    <mergeCell ref="AP43:BE43"/>
    <mergeCell ref="BF43:BP43"/>
    <mergeCell ref="BQ43:CA43"/>
    <mergeCell ref="CX43:DH43"/>
    <mergeCell ref="DI43:DS43"/>
    <mergeCell ref="EP43:EZ43"/>
    <mergeCell ref="FA43:FK43"/>
    <mergeCell ref="FL40:FV41"/>
    <mergeCell ref="FW40:GG41"/>
    <mergeCell ref="FA40:FK41"/>
    <mergeCell ref="CB40:CL41"/>
    <mergeCell ref="CM40:CW41"/>
    <mergeCell ref="CB42:CL42"/>
    <mergeCell ref="CM42:CW42"/>
    <mergeCell ref="CB43:CL43"/>
    <mergeCell ref="CM43:CW43"/>
    <mergeCell ref="EE42:EO42"/>
    <mergeCell ref="DT43:ED43"/>
    <mergeCell ref="EE43:EO43"/>
    <mergeCell ref="GH40:GR41"/>
    <mergeCell ref="GS40:HC41"/>
    <mergeCell ref="I41:AO41"/>
    <mergeCell ref="A42:H42"/>
    <mergeCell ref="I42:AO42"/>
    <mergeCell ref="AP42:BE42"/>
    <mergeCell ref="BF42:BP42"/>
    <mergeCell ref="BQ42:CA42"/>
    <mergeCell ref="CX42:DH42"/>
    <mergeCell ref="DI42:DS42"/>
    <mergeCell ref="EP42:EZ42"/>
    <mergeCell ref="FA42:FK42"/>
    <mergeCell ref="FL42:FV42"/>
    <mergeCell ref="FW42:GG42"/>
    <mergeCell ref="GH42:GR42"/>
    <mergeCell ref="GS42:HC42"/>
    <mergeCell ref="A40:H41"/>
    <mergeCell ref="I40:AO40"/>
    <mergeCell ref="AP40:BE41"/>
    <mergeCell ref="BF40:BP41"/>
    <mergeCell ref="BQ40:CA41"/>
    <mergeCell ref="CX40:DH41"/>
    <mergeCell ref="DI40:DS41"/>
    <mergeCell ref="EP40:EZ41"/>
    <mergeCell ref="FL29:FV39"/>
    <mergeCell ref="FW29:GG39"/>
    <mergeCell ref="GH29:GR39"/>
    <mergeCell ref="GS29:HC39"/>
    <mergeCell ref="I30:AO30"/>
    <mergeCell ref="I31:AO31"/>
    <mergeCell ref="I32:AO32"/>
    <mergeCell ref="I33:AO33"/>
    <mergeCell ref="I34:AO34"/>
    <mergeCell ref="I35:AO35"/>
    <mergeCell ref="I36:AO36"/>
    <mergeCell ref="I37:AO37"/>
    <mergeCell ref="I38:AO38"/>
    <mergeCell ref="I39:AO39"/>
    <mergeCell ref="A29:H39"/>
    <mergeCell ref="I29:AO29"/>
    <mergeCell ref="AP29:BE39"/>
    <mergeCell ref="BF29:BP39"/>
    <mergeCell ref="BQ29:CA39"/>
    <mergeCell ref="CX29:DH39"/>
    <mergeCell ref="DI29:DS39"/>
    <mergeCell ref="EP29:EZ39"/>
    <mergeCell ref="FA29:FK39"/>
    <mergeCell ref="FL19:FV28"/>
    <mergeCell ref="FW19:GG28"/>
    <mergeCell ref="GH19:GR28"/>
    <mergeCell ref="GS19:HC28"/>
    <mergeCell ref="I20:AO20"/>
    <mergeCell ref="I21:AO21"/>
    <mergeCell ref="I22:AO22"/>
    <mergeCell ref="I23:AO23"/>
    <mergeCell ref="I24:AO24"/>
    <mergeCell ref="I25:AO25"/>
    <mergeCell ref="I26:AO26"/>
    <mergeCell ref="I27:AO27"/>
    <mergeCell ref="I28:AO28"/>
    <mergeCell ref="A19:H28"/>
    <mergeCell ref="I19:AO19"/>
    <mergeCell ref="AP19:BE28"/>
    <mergeCell ref="BF19:BP28"/>
    <mergeCell ref="BQ19:CA28"/>
    <mergeCell ref="CX19:DH28"/>
    <mergeCell ref="DI19:DS28"/>
    <mergeCell ref="EP19:EZ28"/>
    <mergeCell ref="FA19:FK28"/>
    <mergeCell ref="FL15:FV16"/>
    <mergeCell ref="FW15:GG16"/>
    <mergeCell ref="GH15:GR16"/>
    <mergeCell ref="GS15:HC16"/>
    <mergeCell ref="I16:AO16"/>
    <mergeCell ref="A17:H18"/>
    <mergeCell ref="I17:AO17"/>
    <mergeCell ref="AP17:BE18"/>
    <mergeCell ref="BF17:BP18"/>
    <mergeCell ref="BQ17:CA18"/>
    <mergeCell ref="CX17:DH18"/>
    <mergeCell ref="DI17:DS18"/>
    <mergeCell ref="EP17:EZ18"/>
    <mergeCell ref="FA17:FK18"/>
    <mergeCell ref="FL17:FV18"/>
    <mergeCell ref="FW17:GG18"/>
    <mergeCell ref="GH17:GR18"/>
    <mergeCell ref="GS17:HC18"/>
    <mergeCell ref="I18:AO18"/>
    <mergeCell ref="A15:H16"/>
    <mergeCell ref="I15:AO15"/>
    <mergeCell ref="AP15:BE16"/>
    <mergeCell ref="BF15:BP16"/>
    <mergeCell ref="BQ15:CA16"/>
    <mergeCell ref="CX15:DH16"/>
    <mergeCell ref="DI15:DS16"/>
    <mergeCell ref="EP15:EZ16"/>
    <mergeCell ref="FA15:FK16"/>
    <mergeCell ref="FL13:FV13"/>
    <mergeCell ref="FW13:GG13"/>
    <mergeCell ref="GH13:GR13"/>
    <mergeCell ref="GS13:HC13"/>
    <mergeCell ref="A14:H14"/>
    <mergeCell ref="I14:AO14"/>
    <mergeCell ref="AP14:BE14"/>
    <mergeCell ref="BF14:BP14"/>
    <mergeCell ref="BQ14:CA14"/>
    <mergeCell ref="CX14:DH14"/>
    <mergeCell ref="DI14:DS14"/>
    <mergeCell ref="EP14:EZ14"/>
    <mergeCell ref="FA14:FK14"/>
    <mergeCell ref="FL14:FV14"/>
    <mergeCell ref="FW14:GG14"/>
    <mergeCell ref="GH14:GR14"/>
    <mergeCell ref="GS14:HC14"/>
    <mergeCell ref="A13:H13"/>
    <mergeCell ref="I13:AO13"/>
    <mergeCell ref="AP13:BE13"/>
    <mergeCell ref="BF13:BP13"/>
    <mergeCell ref="BQ13:CA13"/>
    <mergeCell ref="CX13:DH13"/>
    <mergeCell ref="DI13:DS13"/>
    <mergeCell ref="EP13:EZ13"/>
    <mergeCell ref="FA13:FK13"/>
    <mergeCell ref="A11:H11"/>
    <mergeCell ref="I11:AO11"/>
    <mergeCell ref="AP11:BE11"/>
    <mergeCell ref="BF11:CA11"/>
    <mergeCell ref="CX11:DS11"/>
    <mergeCell ref="EP11:FK11"/>
    <mergeCell ref="CB13:CL13"/>
    <mergeCell ref="CM13:CW13"/>
    <mergeCell ref="FL11:GG11"/>
    <mergeCell ref="GH11:HC11"/>
    <mergeCell ref="A12:H12"/>
    <mergeCell ref="I12:AO12"/>
    <mergeCell ref="AP12:BE12"/>
    <mergeCell ref="BF12:CA12"/>
    <mergeCell ref="CX12:DS12"/>
    <mergeCell ref="EP12:FK12"/>
    <mergeCell ref="FL12:GG12"/>
    <mergeCell ref="GH12:HC12"/>
    <mergeCell ref="CB11:CW11"/>
    <mergeCell ref="CB12:CW12"/>
    <mergeCell ref="A7:FK7"/>
    <mergeCell ref="A10:H10"/>
    <mergeCell ref="I10:AO10"/>
    <mergeCell ref="AP10:BE10"/>
    <mergeCell ref="BF10:CA10"/>
    <mergeCell ref="CX10:DS10"/>
    <mergeCell ref="EP10:FK10"/>
    <mergeCell ref="FL10:GG10"/>
    <mergeCell ref="GH10:HC10"/>
    <mergeCell ref="CB10:CW10"/>
    <mergeCell ref="CB14:CL14"/>
    <mergeCell ref="CM14:CW14"/>
    <mergeCell ref="CB15:CL16"/>
    <mergeCell ref="CM15:CW16"/>
    <mergeCell ref="CB17:CL18"/>
    <mergeCell ref="CM17:CW18"/>
    <mergeCell ref="CB19:CL28"/>
    <mergeCell ref="CM19:CW28"/>
    <mergeCell ref="CB29:CL39"/>
    <mergeCell ref="CM29:CW39"/>
    <mergeCell ref="CB47:CL49"/>
    <mergeCell ref="CM47:CW49"/>
    <mergeCell ref="CB50:CL50"/>
    <mergeCell ref="CM50:CW50"/>
    <mergeCell ref="CB51:CL54"/>
    <mergeCell ref="CM51:CW54"/>
    <mergeCell ref="CB55:CL59"/>
    <mergeCell ref="CM55:CW59"/>
    <mergeCell ref="CB60:CL61"/>
    <mergeCell ref="CM60:CW61"/>
    <mergeCell ref="CB62:CL62"/>
    <mergeCell ref="CM62:CW62"/>
    <mergeCell ref="CB63:CL63"/>
    <mergeCell ref="CM63:CW63"/>
    <mergeCell ref="CB64:CL64"/>
    <mergeCell ref="CM64:CW64"/>
    <mergeCell ref="CB65:CL65"/>
    <mergeCell ref="CM65:CW65"/>
    <mergeCell ref="CB66:CL66"/>
    <mergeCell ref="CM66:CW66"/>
    <mergeCell ref="CB68:CL68"/>
    <mergeCell ref="CM68:CW68"/>
    <mergeCell ref="CB69:CL70"/>
    <mergeCell ref="CM69:CW70"/>
    <mergeCell ref="CB71:CL72"/>
    <mergeCell ref="CM71:CW72"/>
    <mergeCell ref="CB73:CL73"/>
    <mergeCell ref="CM73:CW73"/>
    <mergeCell ref="CB74:CL74"/>
    <mergeCell ref="CM74:CW74"/>
    <mergeCell ref="CB76:CL76"/>
    <mergeCell ref="CM76:CW76"/>
    <mergeCell ref="CB77:CL77"/>
    <mergeCell ref="CM77:CW77"/>
    <mergeCell ref="CB78:CL79"/>
    <mergeCell ref="CM78:CW79"/>
    <mergeCell ref="CB80:CL81"/>
    <mergeCell ref="CM80:CW81"/>
    <mergeCell ref="CB82:CL83"/>
    <mergeCell ref="CM82:CW83"/>
    <mergeCell ref="CB85:CL86"/>
    <mergeCell ref="CM85:CW86"/>
    <mergeCell ref="CB87:CL87"/>
    <mergeCell ref="CM87:CW87"/>
    <mergeCell ref="CB88:CL88"/>
    <mergeCell ref="CM88:CW88"/>
    <mergeCell ref="DT10:EO10"/>
    <mergeCell ref="DT11:EO11"/>
    <mergeCell ref="DT12:EO12"/>
    <mergeCell ref="DT13:ED13"/>
    <mergeCell ref="EE13:EO13"/>
    <mergeCell ref="DT14:ED14"/>
    <mergeCell ref="EE14:EO14"/>
    <mergeCell ref="DT15:ED16"/>
    <mergeCell ref="EE15:EO16"/>
    <mergeCell ref="DT17:ED18"/>
    <mergeCell ref="EE17:EO18"/>
    <mergeCell ref="DT19:ED28"/>
    <mergeCell ref="EE19:EO28"/>
    <mergeCell ref="DT29:ED39"/>
    <mergeCell ref="EE29:EO39"/>
    <mergeCell ref="DT40:ED41"/>
    <mergeCell ref="EE40:EO41"/>
    <mergeCell ref="DT42:ED42"/>
    <mergeCell ref="DT47:ED49"/>
    <mergeCell ref="EE47:EO49"/>
    <mergeCell ref="DT50:ED50"/>
    <mergeCell ref="EE50:EO50"/>
    <mergeCell ref="DT51:ED54"/>
    <mergeCell ref="EE51:EO54"/>
    <mergeCell ref="DT55:ED59"/>
    <mergeCell ref="EE55:EO59"/>
    <mergeCell ref="DT60:ED61"/>
    <mergeCell ref="EE60:EO61"/>
    <mergeCell ref="DT62:ED62"/>
    <mergeCell ref="EE62:EO62"/>
    <mergeCell ref="DT63:ED63"/>
    <mergeCell ref="EE63:EO63"/>
    <mergeCell ref="DT64:ED64"/>
    <mergeCell ref="EE64:EO64"/>
    <mergeCell ref="DT65:ED65"/>
    <mergeCell ref="EE65:EO65"/>
    <mergeCell ref="DT66:ED66"/>
    <mergeCell ref="EE66:EO66"/>
    <mergeCell ref="DT68:ED68"/>
    <mergeCell ref="EE68:EO68"/>
    <mergeCell ref="DT69:ED70"/>
    <mergeCell ref="EE69:EO70"/>
    <mergeCell ref="DT71:ED72"/>
    <mergeCell ref="EE71:EO72"/>
    <mergeCell ref="DT73:ED73"/>
    <mergeCell ref="EE73:EO73"/>
    <mergeCell ref="DT74:ED74"/>
    <mergeCell ref="EE74:EO74"/>
    <mergeCell ref="DT85:ED86"/>
    <mergeCell ref="EE85:EO86"/>
    <mergeCell ref="DT87:ED87"/>
    <mergeCell ref="EE87:EO87"/>
    <mergeCell ref="DT88:ED88"/>
    <mergeCell ref="EE88:EO88"/>
    <mergeCell ref="DT76:ED76"/>
    <mergeCell ref="EE76:EO76"/>
    <mergeCell ref="DT77:ED77"/>
    <mergeCell ref="EE77:EO77"/>
    <mergeCell ref="DT78:ED79"/>
    <mergeCell ref="EE78:EO79"/>
    <mergeCell ref="DT80:ED81"/>
    <mergeCell ref="EE80:EO81"/>
    <mergeCell ref="DT82:ED83"/>
    <mergeCell ref="EE82:EO83"/>
  </mergeCells>
  <printOptions gridLines="1"/>
  <pageMargins left="0.39374999999999999" right="0.39374999999999999" top="0.27569444444444402" bottom="0.39374999999999999" header="0.51180555555555496" footer="0.51180555555555496"/>
  <pageSetup paperSize="9" firstPageNumber="0" fitToHeight="0" orientation="landscape" horizontalDpi="300" verticalDpi="300" r:id="rId1"/>
  <rowBreaks count="2" manualBreakCount="2">
    <brk id="28" max="16383" man="1"/>
    <brk id="5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366FF"/>
  </sheetPr>
  <dimension ref="A1:AF106"/>
  <sheetViews>
    <sheetView topLeftCell="S47" workbookViewId="0">
      <selection activeCell="D17" sqref="D17"/>
    </sheetView>
  </sheetViews>
  <sheetFormatPr defaultColWidth="8.85546875" defaultRowHeight="15" x14ac:dyDescent="0.25"/>
  <cols>
    <col min="1" max="1" width="3.7109375" style="231" customWidth="1"/>
    <col min="2" max="2" width="19.42578125" style="231" customWidth="1"/>
    <col min="3" max="3" width="37" style="231" customWidth="1"/>
    <col min="4" max="4" width="17.85546875" style="231" customWidth="1"/>
    <col min="5" max="5" width="21.42578125" style="231" customWidth="1"/>
    <col min="6" max="6" width="9.7109375" style="231" customWidth="1"/>
    <col min="7" max="7" width="5.85546875" style="231" customWidth="1"/>
    <col min="8" max="8" width="5" style="231" customWidth="1"/>
    <col min="9" max="9" width="9.85546875" style="231" customWidth="1"/>
    <col min="10" max="10" width="6" style="231" customWidth="1"/>
    <col min="11" max="12" width="5.7109375" style="233" customWidth="1"/>
    <col min="13" max="14" width="6.42578125" style="233" customWidth="1"/>
    <col min="15" max="17" width="6.42578125" style="233" hidden="1" customWidth="1"/>
    <col min="18" max="19" width="6.42578125" style="233" customWidth="1"/>
    <col min="20" max="20" width="6.140625" style="233" customWidth="1"/>
    <col min="21" max="21" width="7.28515625" style="233" customWidth="1"/>
    <col min="22" max="22" width="6.140625" style="233" customWidth="1"/>
    <col min="23" max="24" width="7.7109375" style="233" customWidth="1"/>
    <col min="25" max="25" width="8.42578125" style="231" customWidth="1"/>
    <col min="26" max="26" width="6.7109375" style="231" customWidth="1"/>
    <col min="27" max="27" width="6.42578125" style="233" customWidth="1"/>
    <col min="28" max="28" width="8" style="233" customWidth="1"/>
    <col min="29" max="29" width="7.85546875" style="231" customWidth="1"/>
    <col min="30" max="30" width="8.28515625" style="235" customWidth="1"/>
    <col min="31" max="31" width="8.85546875" style="231"/>
    <col min="32" max="32" width="7.7109375" style="231" customWidth="1"/>
    <col min="33" max="16384" width="8.85546875" style="231"/>
  </cols>
  <sheetData>
    <row r="1" spans="1:32" s="56" customFormat="1" ht="18.75" customHeight="1" x14ac:dyDescent="0.2">
      <c r="A1" s="402" t="s">
        <v>492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55"/>
    </row>
    <row r="2" spans="1:32" s="56" customFormat="1" ht="13.5" customHeight="1" thickBo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AA2" s="58"/>
      <c r="AB2" s="59"/>
      <c r="AD2" s="55"/>
    </row>
    <row r="3" spans="1:32" s="56" customFormat="1" ht="15.75" customHeight="1" x14ac:dyDescent="0.2">
      <c r="A3" s="403" t="s">
        <v>453</v>
      </c>
      <c r="B3" s="405" t="s">
        <v>493</v>
      </c>
      <c r="C3" s="407" t="s">
        <v>494</v>
      </c>
      <c r="D3" s="407" t="s">
        <v>495</v>
      </c>
      <c r="E3" s="407" t="s">
        <v>496</v>
      </c>
      <c r="F3" s="407" t="s">
        <v>497</v>
      </c>
      <c r="G3" s="409" t="s">
        <v>498</v>
      </c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1"/>
      <c r="AD3" s="414" t="s">
        <v>499</v>
      </c>
    </row>
    <row r="4" spans="1:32" s="56" customFormat="1" ht="36.75" customHeight="1" x14ac:dyDescent="0.2">
      <c r="A4" s="404"/>
      <c r="B4" s="406"/>
      <c r="C4" s="408"/>
      <c r="D4" s="408"/>
      <c r="E4" s="408"/>
      <c r="F4" s="408"/>
      <c r="G4" s="417" t="s">
        <v>500</v>
      </c>
      <c r="H4" s="417"/>
      <c r="I4" s="417"/>
      <c r="J4" s="418" t="s">
        <v>501</v>
      </c>
      <c r="K4" s="418" t="s">
        <v>502</v>
      </c>
      <c r="L4" s="418" t="s">
        <v>503</v>
      </c>
      <c r="M4" s="420" t="s">
        <v>504</v>
      </c>
      <c r="N4" s="420" t="s">
        <v>505</v>
      </c>
      <c r="O4" s="421" t="s">
        <v>506</v>
      </c>
      <c r="P4" s="422"/>
      <c r="Q4" s="423"/>
      <c r="R4" s="412" t="s">
        <v>507</v>
      </c>
      <c r="S4" s="413"/>
      <c r="T4" s="413"/>
      <c r="U4" s="413"/>
      <c r="V4" s="413"/>
      <c r="W4" s="424"/>
      <c r="X4" s="60" t="s">
        <v>508</v>
      </c>
      <c r="Y4" s="425" t="s">
        <v>509</v>
      </c>
      <c r="Z4" s="426"/>
      <c r="AA4" s="427"/>
      <c r="AB4" s="412" t="s">
        <v>510</v>
      </c>
      <c r="AC4" s="413"/>
      <c r="AD4" s="415"/>
    </row>
    <row r="5" spans="1:32" s="56" customFormat="1" ht="108" customHeight="1" thickBot="1" x14ac:dyDescent="0.25">
      <c r="A5" s="404"/>
      <c r="B5" s="406"/>
      <c r="C5" s="408"/>
      <c r="D5" s="408"/>
      <c r="E5" s="408"/>
      <c r="F5" s="408"/>
      <c r="G5" s="61" t="s">
        <v>511</v>
      </c>
      <c r="H5" s="61" t="s">
        <v>512</v>
      </c>
      <c r="I5" s="62" t="s">
        <v>513</v>
      </c>
      <c r="J5" s="419"/>
      <c r="K5" s="419"/>
      <c r="L5" s="419"/>
      <c r="M5" s="418"/>
      <c r="N5" s="418"/>
      <c r="O5" s="63" t="s">
        <v>514</v>
      </c>
      <c r="P5" s="63" t="s">
        <v>515</v>
      </c>
      <c r="Q5" s="63" t="s">
        <v>516</v>
      </c>
      <c r="R5" s="63" t="s">
        <v>517</v>
      </c>
      <c r="S5" s="63" t="s">
        <v>518</v>
      </c>
      <c r="T5" s="64" t="s">
        <v>519</v>
      </c>
      <c r="U5" s="64" t="s">
        <v>520</v>
      </c>
      <c r="V5" s="64" t="s">
        <v>521</v>
      </c>
      <c r="W5" s="64" t="s">
        <v>522</v>
      </c>
      <c r="X5" s="65" t="s">
        <v>523</v>
      </c>
      <c r="Y5" s="65" t="s">
        <v>524</v>
      </c>
      <c r="Z5" s="65" t="s">
        <v>523</v>
      </c>
      <c r="AA5" s="65" t="s">
        <v>525</v>
      </c>
      <c r="AB5" s="65" t="s">
        <v>524</v>
      </c>
      <c r="AC5" s="66" t="s">
        <v>523</v>
      </c>
      <c r="AD5" s="416"/>
    </row>
    <row r="6" spans="1:32" s="56" customFormat="1" ht="75" customHeight="1" x14ac:dyDescent="0.2">
      <c r="A6" s="430">
        <v>1</v>
      </c>
      <c r="B6" s="432" t="s">
        <v>156</v>
      </c>
      <c r="C6" s="67" t="s">
        <v>526</v>
      </c>
      <c r="D6" s="68" t="s">
        <v>527</v>
      </c>
      <c r="E6" s="69" t="s">
        <v>528</v>
      </c>
      <c r="F6" s="69" t="s">
        <v>529</v>
      </c>
      <c r="G6" s="69"/>
      <c r="H6" s="70">
        <v>8</v>
      </c>
      <c r="I6" s="71">
        <v>3.54</v>
      </c>
      <c r="J6" s="71"/>
      <c r="K6" s="72">
        <v>0</v>
      </c>
      <c r="L6" s="72">
        <v>1</v>
      </c>
      <c r="M6" s="72">
        <f>2+2+1</f>
        <v>5</v>
      </c>
      <c r="N6" s="72">
        <v>1</v>
      </c>
      <c r="O6" s="72"/>
      <c r="P6" s="72"/>
      <c r="Q6" s="72"/>
      <c r="R6" s="72"/>
      <c r="S6" s="72"/>
      <c r="T6" s="73">
        <v>0</v>
      </c>
      <c r="U6" s="73">
        <v>9</v>
      </c>
      <c r="V6" s="73">
        <v>0</v>
      </c>
      <c r="W6" s="73">
        <v>7</v>
      </c>
      <c r="X6" s="73"/>
      <c r="Y6" s="74">
        <v>1.74</v>
      </c>
      <c r="Z6" s="74">
        <v>1.0900000000000001</v>
      </c>
      <c r="AA6" s="75" t="s">
        <v>530</v>
      </c>
      <c r="AB6" s="74">
        <f>'[5]Критерии отнес. КЛ,ВЛ'!K12</f>
        <v>0.33</v>
      </c>
      <c r="AC6" s="76">
        <v>0.04</v>
      </c>
      <c r="AD6" s="77">
        <f>L6*2.5+M6*2.3+N6*3+T6*3.1+U6*2.3+V6*3.1+Y6*3.5+Z6*1.1+AB6*2.7+AC6*1.5</f>
        <v>45.940000000000005</v>
      </c>
      <c r="AF6" s="55"/>
    </row>
    <row r="7" spans="1:32" s="56" customFormat="1" ht="26.25" customHeight="1" thickBot="1" x14ac:dyDescent="0.25">
      <c r="A7" s="431"/>
      <c r="B7" s="433"/>
      <c r="C7" s="78" t="s">
        <v>531</v>
      </c>
      <c r="D7" s="79"/>
      <c r="E7" s="80"/>
      <c r="F7" s="80" t="s">
        <v>532</v>
      </c>
      <c r="G7" s="80">
        <v>1</v>
      </c>
      <c r="H7" s="81">
        <v>1</v>
      </c>
      <c r="I7" s="82">
        <f>10+0.063</f>
        <v>10.063000000000001</v>
      </c>
      <c r="J7" s="82">
        <v>1</v>
      </c>
      <c r="K7" s="83"/>
      <c r="L7" s="83"/>
      <c r="M7" s="83"/>
      <c r="N7" s="83"/>
      <c r="O7" s="83"/>
      <c r="P7" s="83"/>
      <c r="Q7" s="83"/>
      <c r="R7" s="83">
        <v>1</v>
      </c>
      <c r="S7" s="83">
        <v>1</v>
      </c>
      <c r="T7" s="84">
        <v>6</v>
      </c>
      <c r="U7" s="84"/>
      <c r="V7" s="84"/>
      <c r="W7" s="84">
        <v>14</v>
      </c>
      <c r="X7" s="84">
        <v>0.04</v>
      </c>
      <c r="Y7" s="85"/>
      <c r="Z7" s="85"/>
      <c r="AA7" s="86"/>
      <c r="AB7" s="85"/>
      <c r="AC7" s="87"/>
      <c r="AD7" s="88">
        <f>J7*105+G7*7.8+H7+R7*9.5+L7*2.5+M7*2.3+N7*3+T7*3.1+U7*2.3+V7*3.1+Y7*3.5+Z7*1.1+AB7*2.7+AC7*1.5+160*X7/100</f>
        <v>141.964</v>
      </c>
      <c r="AF7" s="55"/>
    </row>
    <row r="8" spans="1:32" s="56" customFormat="1" ht="51" customHeight="1" thickBot="1" x14ac:dyDescent="0.25">
      <c r="A8" s="89">
        <v>2</v>
      </c>
      <c r="B8" s="90" t="s">
        <v>476</v>
      </c>
      <c r="C8" s="90" t="s">
        <v>533</v>
      </c>
      <c r="D8" s="91" t="s">
        <v>534</v>
      </c>
      <c r="E8" s="92" t="s">
        <v>535</v>
      </c>
      <c r="F8" s="92" t="s">
        <v>536</v>
      </c>
      <c r="G8" s="92"/>
      <c r="H8" s="93">
        <v>7</v>
      </c>
      <c r="I8" s="94">
        <f>2*1+2*0.4+2*0.63+0.63</f>
        <v>4.6899999999999995</v>
      </c>
      <c r="J8" s="94"/>
      <c r="K8" s="95">
        <v>0</v>
      </c>
      <c r="L8" s="95"/>
      <c r="M8" s="95">
        <v>1</v>
      </c>
      <c r="N8" s="95">
        <v>3</v>
      </c>
      <c r="O8" s="95"/>
      <c r="P8" s="95"/>
      <c r="Q8" s="95"/>
      <c r="R8" s="95"/>
      <c r="S8" s="95"/>
      <c r="T8" s="95">
        <v>0</v>
      </c>
      <c r="U8" s="95">
        <v>13</v>
      </c>
      <c r="V8" s="95">
        <v>2</v>
      </c>
      <c r="W8" s="95">
        <v>8</v>
      </c>
      <c r="X8" s="95"/>
      <c r="Y8" s="96">
        <f>'[5]Критерии отнес. КЛ,ВЛ'!K19</f>
        <v>2.1559999999999997</v>
      </c>
      <c r="Z8" s="96">
        <v>0</v>
      </c>
      <c r="AA8" s="95" t="s">
        <v>537</v>
      </c>
      <c r="AB8" s="96">
        <v>0</v>
      </c>
      <c r="AC8" s="96">
        <v>0</v>
      </c>
      <c r="AD8" s="97">
        <f t="shared" ref="AD8:AD90" si="0">L8*2.5+M8*2.3+N8*3+T8*3.1+U8*2.3+V8*3.1+Y8*3.5+Z8*1.1+AB8*2.7+AC8*1.5</f>
        <v>54.946000000000005</v>
      </c>
      <c r="AF8" s="55"/>
    </row>
    <row r="9" spans="1:32" s="56" customFormat="1" ht="33.75" x14ac:dyDescent="0.2">
      <c r="A9" s="434">
        <v>3</v>
      </c>
      <c r="B9" s="437" t="s">
        <v>538</v>
      </c>
      <c r="C9" s="98" t="s">
        <v>539</v>
      </c>
      <c r="D9" s="440" t="s">
        <v>540</v>
      </c>
      <c r="E9" s="99" t="s">
        <v>541</v>
      </c>
      <c r="F9" s="100">
        <v>41509</v>
      </c>
      <c r="G9" s="100"/>
      <c r="H9" s="101">
        <v>2</v>
      </c>
      <c r="I9" s="71">
        <v>0.8</v>
      </c>
      <c r="J9" s="71"/>
      <c r="K9" s="75"/>
      <c r="L9" s="75"/>
      <c r="M9" s="75"/>
      <c r="N9" s="75">
        <v>2</v>
      </c>
      <c r="O9" s="75"/>
      <c r="P9" s="75"/>
      <c r="Q9" s="75"/>
      <c r="R9" s="75"/>
      <c r="S9" s="75"/>
      <c r="T9" s="75"/>
      <c r="U9" s="75">
        <v>4</v>
      </c>
      <c r="V9" s="75"/>
      <c r="W9" s="75"/>
      <c r="X9" s="75"/>
      <c r="Y9" s="102">
        <v>0.24</v>
      </c>
      <c r="Z9" s="74"/>
      <c r="AA9" s="75"/>
      <c r="AB9" s="74">
        <v>0</v>
      </c>
      <c r="AC9" s="74">
        <v>0</v>
      </c>
      <c r="AD9" s="77">
        <f t="shared" si="0"/>
        <v>16.04</v>
      </c>
      <c r="AF9" s="55"/>
    </row>
    <row r="10" spans="1:32" s="56" customFormat="1" ht="22.5" x14ac:dyDescent="0.2">
      <c r="A10" s="435"/>
      <c r="B10" s="438"/>
      <c r="C10" s="103" t="s">
        <v>542</v>
      </c>
      <c r="D10" s="441"/>
      <c r="E10" s="104" t="s">
        <v>543</v>
      </c>
      <c r="F10" s="105">
        <v>42035</v>
      </c>
      <c r="G10" s="105"/>
      <c r="H10" s="106">
        <v>2</v>
      </c>
      <c r="I10" s="107">
        <v>0.8</v>
      </c>
      <c r="J10" s="107"/>
      <c r="K10" s="108"/>
      <c r="L10" s="108"/>
      <c r="M10" s="108"/>
      <c r="N10" s="108">
        <v>2</v>
      </c>
      <c r="O10" s="108"/>
      <c r="P10" s="108"/>
      <c r="Q10" s="108"/>
      <c r="R10" s="108"/>
      <c r="S10" s="108"/>
      <c r="T10" s="108"/>
      <c r="U10" s="108">
        <v>6</v>
      </c>
      <c r="V10" s="108"/>
      <c r="W10" s="108"/>
      <c r="X10" s="108"/>
      <c r="Y10" s="109">
        <v>2.42</v>
      </c>
      <c r="Z10" s="110"/>
      <c r="AA10" s="108"/>
      <c r="AB10" s="110">
        <v>0</v>
      </c>
      <c r="AC10" s="110">
        <v>0</v>
      </c>
      <c r="AD10" s="111">
        <f t="shared" si="0"/>
        <v>28.269999999999996</v>
      </c>
      <c r="AF10" s="55"/>
    </row>
    <row r="11" spans="1:32" s="56" customFormat="1" ht="22.5" x14ac:dyDescent="0.2">
      <c r="A11" s="435"/>
      <c r="B11" s="438"/>
      <c r="C11" s="103" t="s">
        <v>544</v>
      </c>
      <c r="D11" s="441"/>
      <c r="E11" s="429" t="s">
        <v>545</v>
      </c>
      <c r="F11" s="105">
        <v>41943</v>
      </c>
      <c r="G11" s="105"/>
      <c r="H11" s="106">
        <v>2</v>
      </c>
      <c r="I11" s="107">
        <v>2</v>
      </c>
      <c r="J11" s="107"/>
      <c r="K11" s="108"/>
      <c r="L11" s="108"/>
      <c r="M11" s="108"/>
      <c r="N11" s="108">
        <v>2</v>
      </c>
      <c r="O11" s="108"/>
      <c r="P11" s="108"/>
      <c r="Q11" s="108"/>
      <c r="R11" s="108"/>
      <c r="S11" s="108"/>
      <c r="T11" s="108">
        <v>9</v>
      </c>
      <c r="U11" s="108"/>
      <c r="V11" s="108"/>
      <c r="W11" s="108"/>
      <c r="X11" s="108"/>
      <c r="Y11" s="109">
        <v>0.84</v>
      </c>
      <c r="Z11" s="110">
        <v>0.02</v>
      </c>
      <c r="AA11" s="108"/>
      <c r="AB11" s="110">
        <v>0</v>
      </c>
      <c r="AC11" s="110">
        <v>0</v>
      </c>
      <c r="AD11" s="111">
        <f t="shared" si="0"/>
        <v>36.862000000000002</v>
      </c>
      <c r="AF11" s="55"/>
    </row>
    <row r="12" spans="1:32" s="56" customFormat="1" ht="22.5" x14ac:dyDescent="0.2">
      <c r="A12" s="435"/>
      <c r="B12" s="438"/>
      <c r="C12" s="103" t="s">
        <v>544</v>
      </c>
      <c r="D12" s="441"/>
      <c r="E12" s="443"/>
      <c r="F12" s="105">
        <v>41943</v>
      </c>
      <c r="G12" s="105"/>
      <c r="H12" s="106">
        <v>2</v>
      </c>
      <c r="I12" s="107">
        <v>2.5</v>
      </c>
      <c r="J12" s="107"/>
      <c r="K12" s="108"/>
      <c r="L12" s="108"/>
      <c r="M12" s="108"/>
      <c r="N12" s="108">
        <v>2</v>
      </c>
      <c r="O12" s="108"/>
      <c r="P12" s="108"/>
      <c r="Q12" s="108"/>
      <c r="R12" s="108"/>
      <c r="S12" s="108"/>
      <c r="T12" s="108">
        <v>5</v>
      </c>
      <c r="U12" s="108"/>
      <c r="V12" s="108"/>
      <c r="W12" s="108"/>
      <c r="X12" s="108"/>
      <c r="Y12" s="109">
        <v>2.6</v>
      </c>
      <c r="Z12" s="110"/>
      <c r="AA12" s="108"/>
      <c r="AB12" s="110">
        <v>0</v>
      </c>
      <c r="AC12" s="110">
        <v>0</v>
      </c>
      <c r="AD12" s="111">
        <f t="shared" si="0"/>
        <v>30.6</v>
      </c>
      <c r="AF12" s="55"/>
    </row>
    <row r="13" spans="1:32" s="56" customFormat="1" ht="22.5" x14ac:dyDescent="0.2">
      <c r="A13" s="435"/>
      <c r="B13" s="438"/>
      <c r="C13" s="103" t="s">
        <v>544</v>
      </c>
      <c r="D13" s="441"/>
      <c r="E13" s="428"/>
      <c r="F13" s="105">
        <v>41943</v>
      </c>
      <c r="G13" s="105"/>
      <c r="H13" s="106">
        <v>2</v>
      </c>
      <c r="I13" s="107">
        <v>2</v>
      </c>
      <c r="J13" s="107"/>
      <c r="K13" s="108"/>
      <c r="L13" s="108"/>
      <c r="M13" s="108"/>
      <c r="N13" s="108">
        <v>2</v>
      </c>
      <c r="O13" s="108"/>
      <c r="P13" s="108"/>
      <c r="Q13" s="108"/>
      <c r="R13" s="108"/>
      <c r="S13" s="108"/>
      <c r="T13" s="108">
        <v>5</v>
      </c>
      <c r="U13" s="108"/>
      <c r="V13" s="108"/>
      <c r="W13" s="108"/>
      <c r="X13" s="108"/>
      <c r="Y13" s="109">
        <v>1.44</v>
      </c>
      <c r="Z13" s="110"/>
      <c r="AA13" s="108"/>
      <c r="AB13" s="110">
        <v>0</v>
      </c>
      <c r="AC13" s="110">
        <v>0</v>
      </c>
      <c r="AD13" s="111">
        <f t="shared" si="0"/>
        <v>26.54</v>
      </c>
      <c r="AF13" s="55"/>
    </row>
    <row r="14" spans="1:32" s="56" customFormat="1" ht="23.25" thickBot="1" x14ac:dyDescent="0.25">
      <c r="A14" s="436"/>
      <c r="B14" s="439"/>
      <c r="C14" s="112" t="s">
        <v>546</v>
      </c>
      <c r="D14" s="442"/>
      <c r="E14" s="113" t="s">
        <v>547</v>
      </c>
      <c r="F14" s="114">
        <v>39813</v>
      </c>
      <c r="G14" s="114"/>
      <c r="H14" s="115">
        <v>2</v>
      </c>
      <c r="I14" s="82">
        <v>1.26</v>
      </c>
      <c r="J14" s="82"/>
      <c r="K14" s="86"/>
      <c r="L14" s="86"/>
      <c r="M14" s="86"/>
      <c r="N14" s="86">
        <v>2</v>
      </c>
      <c r="O14" s="86"/>
      <c r="P14" s="86"/>
      <c r="Q14" s="86"/>
      <c r="R14" s="86"/>
      <c r="S14" s="86"/>
      <c r="T14" s="86"/>
      <c r="U14" s="86">
        <v>4</v>
      </c>
      <c r="V14" s="86"/>
      <c r="W14" s="86"/>
      <c r="X14" s="86"/>
      <c r="Y14" s="116">
        <v>0.99</v>
      </c>
      <c r="Z14" s="85"/>
      <c r="AA14" s="86"/>
      <c r="AB14" s="85">
        <v>0</v>
      </c>
      <c r="AC14" s="85">
        <v>0</v>
      </c>
      <c r="AD14" s="88">
        <f t="shared" si="0"/>
        <v>18.664999999999999</v>
      </c>
      <c r="AF14" s="55"/>
    </row>
    <row r="15" spans="1:32" s="56" customFormat="1" ht="70.5" customHeight="1" thickBot="1" x14ac:dyDescent="0.25">
      <c r="A15" s="117">
        <v>4</v>
      </c>
      <c r="B15" s="118" t="s">
        <v>458</v>
      </c>
      <c r="C15" s="118" t="s">
        <v>548</v>
      </c>
      <c r="D15" s="119" t="s">
        <v>549</v>
      </c>
      <c r="E15" s="119" t="s">
        <v>550</v>
      </c>
      <c r="F15" s="119" t="s">
        <v>551</v>
      </c>
      <c r="G15" s="119"/>
      <c r="H15" s="120">
        <v>3</v>
      </c>
      <c r="I15" s="121">
        <f>2*0.25+0.1</f>
        <v>0.6</v>
      </c>
      <c r="J15" s="121"/>
      <c r="K15" s="122">
        <v>0</v>
      </c>
      <c r="L15" s="122"/>
      <c r="M15" s="122">
        <v>3</v>
      </c>
      <c r="N15" s="122">
        <v>0</v>
      </c>
      <c r="O15" s="122"/>
      <c r="P15" s="122"/>
      <c r="Q15" s="122"/>
      <c r="R15" s="122"/>
      <c r="S15" s="122"/>
      <c r="T15" s="122">
        <v>0</v>
      </c>
      <c r="U15" s="122">
        <v>0</v>
      </c>
      <c r="V15" s="122">
        <v>0</v>
      </c>
      <c r="W15" s="122">
        <v>3</v>
      </c>
      <c r="X15" s="122"/>
      <c r="Y15" s="123">
        <v>0</v>
      </c>
      <c r="Z15" s="123">
        <f>'[5]Критерии отнес. КЛ,ВЛ'!K25</f>
        <v>0.17499999999999999</v>
      </c>
      <c r="AA15" s="122" t="s">
        <v>552</v>
      </c>
      <c r="AB15" s="123">
        <v>0</v>
      </c>
      <c r="AC15" s="123">
        <v>0</v>
      </c>
      <c r="AD15" s="124">
        <f t="shared" si="0"/>
        <v>7.0924999999999994</v>
      </c>
      <c r="AE15" s="56" t="s">
        <v>553</v>
      </c>
      <c r="AF15" s="125">
        <f>SUM(AD15:AD22)</f>
        <v>542.4828</v>
      </c>
    </row>
    <row r="16" spans="1:32" s="56" customFormat="1" ht="49.5" customHeight="1" thickBot="1" x14ac:dyDescent="0.25">
      <c r="A16" s="117">
        <v>5</v>
      </c>
      <c r="B16" s="118" t="s">
        <v>460</v>
      </c>
      <c r="C16" s="118" t="s">
        <v>554</v>
      </c>
      <c r="D16" s="126" t="s">
        <v>555</v>
      </c>
      <c r="E16" s="126" t="s">
        <v>556</v>
      </c>
      <c r="F16" s="127" t="s">
        <v>557</v>
      </c>
      <c r="G16" s="127"/>
      <c r="H16" s="128">
        <v>8</v>
      </c>
      <c r="I16" s="121">
        <f>6*0.25+0.4+0.16</f>
        <v>2.06</v>
      </c>
      <c r="J16" s="121"/>
      <c r="K16" s="122">
        <v>0</v>
      </c>
      <c r="L16" s="122"/>
      <c r="M16" s="122">
        <v>8</v>
      </c>
      <c r="N16" s="122">
        <v>0</v>
      </c>
      <c r="O16" s="122"/>
      <c r="P16" s="122"/>
      <c r="Q16" s="122"/>
      <c r="R16" s="122"/>
      <c r="S16" s="122"/>
      <c r="T16" s="122">
        <v>0</v>
      </c>
      <c r="U16" s="122">
        <f>8*3</f>
        <v>24</v>
      </c>
      <c r="V16" s="122">
        <v>1</v>
      </c>
      <c r="W16" s="122">
        <v>0</v>
      </c>
      <c r="X16" s="122"/>
      <c r="Y16" s="123">
        <f>'[5]Критерии отнес. КЛ,ВЛ'!K28</f>
        <v>4.8990000000000009</v>
      </c>
      <c r="Z16" s="123">
        <v>0</v>
      </c>
      <c r="AA16" s="122" t="s">
        <v>552</v>
      </c>
      <c r="AB16" s="123">
        <f>'[5]Критерии отнес. КЛ,ВЛ'!K29</f>
        <v>14.725</v>
      </c>
      <c r="AC16" s="123">
        <v>0</v>
      </c>
      <c r="AD16" s="124">
        <f t="shared" si="0"/>
        <v>133.60399999999998</v>
      </c>
      <c r="AF16" s="55"/>
    </row>
    <row r="17" spans="1:32" s="56" customFormat="1" ht="51" customHeight="1" thickBot="1" x14ac:dyDescent="0.25">
      <c r="A17" s="117">
        <v>6</v>
      </c>
      <c r="B17" s="118" t="s">
        <v>558</v>
      </c>
      <c r="C17" s="118" t="s">
        <v>559</v>
      </c>
      <c r="D17" s="126" t="s">
        <v>560</v>
      </c>
      <c r="E17" s="126" t="s">
        <v>561</v>
      </c>
      <c r="F17" s="126" t="s">
        <v>562</v>
      </c>
      <c r="G17" s="126"/>
      <c r="H17" s="128">
        <v>4</v>
      </c>
      <c r="I17" s="121">
        <f>2*0.4+0.25+0.25</f>
        <v>1.3</v>
      </c>
      <c r="J17" s="121"/>
      <c r="K17" s="122">
        <v>0</v>
      </c>
      <c r="L17" s="122"/>
      <c r="M17" s="122">
        <v>2</v>
      </c>
      <c r="N17" s="122">
        <v>1</v>
      </c>
      <c r="O17" s="122"/>
      <c r="P17" s="122"/>
      <c r="Q17" s="122"/>
      <c r="R17" s="122"/>
      <c r="S17" s="122"/>
      <c r="T17" s="122">
        <v>4</v>
      </c>
      <c r="U17" s="122">
        <f>4+2+2</f>
        <v>8</v>
      </c>
      <c r="V17" s="122">
        <v>1</v>
      </c>
      <c r="W17" s="122">
        <v>0</v>
      </c>
      <c r="X17" s="122"/>
      <c r="Y17" s="123">
        <v>0.38</v>
      </c>
      <c r="Z17" s="123">
        <f>'[5]Критерии отнес. КЛ,ВЛ'!K62</f>
        <v>1.19</v>
      </c>
      <c r="AA17" s="122" t="s">
        <v>552</v>
      </c>
      <c r="AB17" s="123">
        <v>0</v>
      </c>
      <c r="AC17" s="123">
        <v>0</v>
      </c>
      <c r="AD17" s="124">
        <f t="shared" si="0"/>
        <v>44.138999999999996</v>
      </c>
      <c r="AF17" s="55"/>
    </row>
    <row r="18" spans="1:32" s="56" customFormat="1" ht="48" customHeight="1" thickBot="1" x14ac:dyDescent="0.25">
      <c r="A18" s="129">
        <v>7</v>
      </c>
      <c r="B18" s="130" t="s">
        <v>464</v>
      </c>
      <c r="C18" s="130" t="s">
        <v>563</v>
      </c>
      <c r="D18" s="131" t="s">
        <v>564</v>
      </c>
      <c r="E18" s="132" t="s">
        <v>565</v>
      </c>
      <c r="F18" s="131" t="s">
        <v>566</v>
      </c>
      <c r="G18" s="131"/>
      <c r="H18" s="133">
        <v>3</v>
      </c>
      <c r="I18" s="134">
        <f>0.25+0.1+0.25</f>
        <v>0.6</v>
      </c>
      <c r="J18" s="134"/>
      <c r="K18" s="135">
        <v>0</v>
      </c>
      <c r="L18" s="135"/>
      <c r="M18" s="135">
        <v>3</v>
      </c>
      <c r="N18" s="135">
        <v>0</v>
      </c>
      <c r="O18" s="135"/>
      <c r="P18" s="135"/>
      <c r="Q18" s="135"/>
      <c r="R18" s="135"/>
      <c r="S18" s="135"/>
      <c r="T18" s="135">
        <v>0</v>
      </c>
      <c r="U18" s="135">
        <v>9</v>
      </c>
      <c r="V18" s="135">
        <v>1</v>
      </c>
      <c r="W18" s="135">
        <v>0</v>
      </c>
      <c r="X18" s="135"/>
      <c r="Y18" s="136">
        <f>'[5]Критерии отнес. КЛ,ВЛ'!K67</f>
        <v>1.63</v>
      </c>
      <c r="Z18" s="136">
        <f>'[5]Критерии отнес. КЛ,ВЛ'!K66</f>
        <v>3.2000000000000001E-2</v>
      </c>
      <c r="AA18" s="135" t="s">
        <v>552</v>
      </c>
      <c r="AB18" s="136">
        <v>0</v>
      </c>
      <c r="AC18" s="136">
        <v>0</v>
      </c>
      <c r="AD18" s="137">
        <f t="shared" si="0"/>
        <v>36.440200000000004</v>
      </c>
      <c r="AF18" s="55"/>
    </row>
    <row r="19" spans="1:32" s="56" customFormat="1" ht="36" customHeight="1" x14ac:dyDescent="0.2">
      <c r="A19" s="434">
        <v>8</v>
      </c>
      <c r="B19" s="444" t="s">
        <v>474</v>
      </c>
      <c r="C19" s="437" t="s">
        <v>567</v>
      </c>
      <c r="D19" s="99" t="s">
        <v>568</v>
      </c>
      <c r="E19" s="446" t="s">
        <v>569</v>
      </c>
      <c r="F19" s="99" t="s">
        <v>570</v>
      </c>
      <c r="G19" s="99"/>
      <c r="H19" s="101">
        <v>10</v>
      </c>
      <c r="I19" s="71">
        <v>14.6</v>
      </c>
      <c r="J19" s="71"/>
      <c r="K19" s="75">
        <v>0</v>
      </c>
      <c r="L19" s="75"/>
      <c r="M19" s="75">
        <v>0</v>
      </c>
      <c r="N19" s="75">
        <v>5</v>
      </c>
      <c r="O19" s="75"/>
      <c r="P19" s="75"/>
      <c r="Q19" s="75"/>
      <c r="R19" s="75"/>
      <c r="S19" s="75"/>
      <c r="T19" s="75">
        <v>0</v>
      </c>
      <c r="U19" s="75">
        <v>22</v>
      </c>
      <c r="V19" s="75">
        <v>10</v>
      </c>
      <c r="W19" s="75">
        <v>10</v>
      </c>
      <c r="X19" s="75"/>
      <c r="Y19" s="102">
        <v>2.9398</v>
      </c>
      <c r="Z19" s="74">
        <v>0</v>
      </c>
      <c r="AA19" s="75" t="s">
        <v>571</v>
      </c>
      <c r="AB19" s="74">
        <v>25.904</v>
      </c>
      <c r="AC19" s="74">
        <v>0</v>
      </c>
      <c r="AD19" s="77">
        <f t="shared" si="0"/>
        <v>176.83010000000002</v>
      </c>
      <c r="AE19" s="56" t="s">
        <v>572</v>
      </c>
      <c r="AF19" s="125"/>
    </row>
    <row r="20" spans="1:32" s="56" customFormat="1" ht="36" customHeight="1" thickBot="1" x14ac:dyDescent="0.25">
      <c r="A20" s="436"/>
      <c r="B20" s="445"/>
      <c r="C20" s="439"/>
      <c r="D20" s="113" t="s">
        <v>573</v>
      </c>
      <c r="E20" s="447"/>
      <c r="F20" s="113" t="s">
        <v>574</v>
      </c>
      <c r="G20" s="113"/>
      <c r="H20" s="115">
        <v>10</v>
      </c>
      <c r="I20" s="82">
        <v>14.8</v>
      </c>
      <c r="J20" s="82"/>
      <c r="K20" s="86">
        <v>0</v>
      </c>
      <c r="L20" s="86">
        <v>0</v>
      </c>
      <c r="M20" s="86">
        <v>0</v>
      </c>
      <c r="N20" s="86">
        <v>5</v>
      </c>
      <c r="O20" s="138"/>
      <c r="P20" s="138"/>
      <c r="Q20" s="138"/>
      <c r="R20" s="138"/>
      <c r="S20" s="138"/>
      <c r="T20" s="86">
        <v>0</v>
      </c>
      <c r="U20" s="86">
        <v>25</v>
      </c>
      <c r="V20" s="86">
        <v>10</v>
      </c>
      <c r="W20" s="86">
        <v>5</v>
      </c>
      <c r="X20" s="86"/>
      <c r="Y20" s="116">
        <v>2</v>
      </c>
      <c r="Z20" s="85">
        <v>0</v>
      </c>
      <c r="AA20" s="86" t="s">
        <v>571</v>
      </c>
      <c r="AB20" s="85">
        <v>0</v>
      </c>
      <c r="AC20" s="85">
        <v>0</v>
      </c>
      <c r="AD20" s="88">
        <f t="shared" si="0"/>
        <v>110.5</v>
      </c>
      <c r="AF20" s="125"/>
    </row>
    <row r="21" spans="1:32" s="56" customFormat="1" ht="27.75" customHeight="1" thickBot="1" x14ac:dyDescent="0.25">
      <c r="A21" s="89">
        <v>9</v>
      </c>
      <c r="B21" s="90" t="s">
        <v>466</v>
      </c>
      <c r="C21" s="90" t="s">
        <v>575</v>
      </c>
      <c r="D21" s="91" t="s">
        <v>576</v>
      </c>
      <c r="E21" s="91" t="s">
        <v>577</v>
      </c>
      <c r="F21" s="91">
        <v>2015</v>
      </c>
      <c r="G21" s="91"/>
      <c r="H21" s="93">
        <v>2</v>
      </c>
      <c r="I21" s="94">
        <v>0.5</v>
      </c>
      <c r="J21" s="94"/>
      <c r="K21" s="95">
        <v>0</v>
      </c>
      <c r="L21" s="95"/>
      <c r="M21" s="95">
        <v>2</v>
      </c>
      <c r="N21" s="95">
        <v>0</v>
      </c>
      <c r="O21" s="95"/>
      <c r="P21" s="95"/>
      <c r="Q21" s="95"/>
      <c r="R21" s="95"/>
      <c r="S21" s="95"/>
      <c r="T21" s="95">
        <v>0</v>
      </c>
      <c r="U21" s="95">
        <v>6</v>
      </c>
      <c r="V21" s="95">
        <v>1</v>
      </c>
      <c r="W21" s="95">
        <v>0</v>
      </c>
      <c r="X21" s="95"/>
      <c r="Y21" s="139">
        <v>0</v>
      </c>
      <c r="Z21" s="96">
        <v>0.05</v>
      </c>
      <c r="AA21" s="95" t="s">
        <v>571</v>
      </c>
      <c r="AB21" s="96">
        <v>0</v>
      </c>
      <c r="AC21" s="96">
        <v>0</v>
      </c>
      <c r="AD21" s="97">
        <f t="shared" si="0"/>
        <v>21.555</v>
      </c>
      <c r="AF21" s="55"/>
    </row>
    <row r="22" spans="1:32" s="56" customFormat="1" ht="27.75" customHeight="1" thickBot="1" x14ac:dyDescent="0.25">
      <c r="A22" s="117">
        <v>10</v>
      </c>
      <c r="B22" s="118" t="s">
        <v>578</v>
      </c>
      <c r="C22" s="118" t="s">
        <v>579</v>
      </c>
      <c r="D22" s="126" t="s">
        <v>580</v>
      </c>
      <c r="E22" s="126" t="s">
        <v>581</v>
      </c>
      <c r="F22" s="126">
        <v>2016</v>
      </c>
      <c r="G22" s="126"/>
      <c r="H22" s="140">
        <v>2</v>
      </c>
      <c r="I22" s="141">
        <v>0.65</v>
      </c>
      <c r="J22" s="141"/>
      <c r="K22" s="122">
        <v>0</v>
      </c>
      <c r="L22" s="122"/>
      <c r="M22" s="122">
        <v>2</v>
      </c>
      <c r="N22" s="122">
        <v>0</v>
      </c>
      <c r="O22" s="122"/>
      <c r="P22" s="122"/>
      <c r="Q22" s="122"/>
      <c r="R22" s="122"/>
      <c r="S22" s="122"/>
      <c r="T22" s="122">
        <v>0</v>
      </c>
      <c r="U22" s="122">
        <v>2</v>
      </c>
      <c r="V22" s="122">
        <v>1</v>
      </c>
      <c r="W22" s="122">
        <v>4</v>
      </c>
      <c r="X22" s="122"/>
      <c r="Y22" s="142">
        <v>0</v>
      </c>
      <c r="Z22" s="123">
        <v>0.02</v>
      </c>
      <c r="AA22" s="122" t="s">
        <v>571</v>
      </c>
      <c r="AB22" s="123">
        <v>0</v>
      </c>
      <c r="AC22" s="123">
        <v>0</v>
      </c>
      <c r="AD22" s="124">
        <f t="shared" si="0"/>
        <v>12.321999999999999</v>
      </c>
      <c r="AF22" s="55"/>
    </row>
    <row r="23" spans="1:32" s="56" customFormat="1" ht="34.5" customHeight="1" thickBot="1" x14ac:dyDescent="0.25">
      <c r="A23" s="117">
        <v>11</v>
      </c>
      <c r="B23" s="118" t="s">
        <v>582</v>
      </c>
      <c r="C23" s="118" t="s">
        <v>583</v>
      </c>
      <c r="D23" s="126" t="s">
        <v>584</v>
      </c>
      <c r="E23" s="126" t="s">
        <v>585</v>
      </c>
      <c r="F23" s="126" t="s">
        <v>570</v>
      </c>
      <c r="G23" s="126"/>
      <c r="H23" s="140">
        <v>1</v>
      </c>
      <c r="I23" s="141">
        <v>0.16</v>
      </c>
      <c r="J23" s="141"/>
      <c r="K23" s="122">
        <v>0</v>
      </c>
      <c r="L23" s="122"/>
      <c r="M23" s="122">
        <v>1</v>
      </c>
      <c r="N23" s="122">
        <v>0</v>
      </c>
      <c r="O23" s="122"/>
      <c r="P23" s="122"/>
      <c r="Q23" s="122"/>
      <c r="R23" s="122"/>
      <c r="S23" s="122"/>
      <c r="T23" s="122">
        <v>0</v>
      </c>
      <c r="U23" s="122">
        <v>0</v>
      </c>
      <c r="V23" s="122">
        <v>0</v>
      </c>
      <c r="W23" s="122">
        <v>2</v>
      </c>
      <c r="X23" s="122"/>
      <c r="Y23" s="123">
        <v>0</v>
      </c>
      <c r="Z23" s="123">
        <f>'[5]Критерии отнес. КЛ,ВЛ'!K69</f>
        <v>0.5</v>
      </c>
      <c r="AA23" s="122" t="s">
        <v>586</v>
      </c>
      <c r="AB23" s="123">
        <v>0</v>
      </c>
      <c r="AC23" s="142">
        <v>0</v>
      </c>
      <c r="AD23" s="124">
        <f t="shared" si="0"/>
        <v>2.8499999999999996</v>
      </c>
      <c r="AF23" s="55"/>
    </row>
    <row r="24" spans="1:32" s="56" customFormat="1" ht="34.5" customHeight="1" thickBot="1" x14ac:dyDescent="0.25">
      <c r="A24" s="117">
        <v>12</v>
      </c>
      <c r="B24" s="118" t="s">
        <v>470</v>
      </c>
      <c r="C24" s="118" t="s">
        <v>587</v>
      </c>
      <c r="D24" s="126" t="s">
        <v>588</v>
      </c>
      <c r="E24" s="126" t="s">
        <v>589</v>
      </c>
      <c r="F24" s="126" t="s">
        <v>590</v>
      </c>
      <c r="G24" s="126"/>
      <c r="H24" s="140">
        <v>9</v>
      </c>
      <c r="I24" s="141">
        <f>2*0.63+2*0.63+0.63+2*0.32+2*0.16</f>
        <v>4.1100000000000003</v>
      </c>
      <c r="J24" s="141"/>
      <c r="K24" s="122">
        <v>0</v>
      </c>
      <c r="L24" s="122"/>
      <c r="M24" s="122">
        <v>1</v>
      </c>
      <c r="N24" s="122">
        <v>4</v>
      </c>
      <c r="O24" s="122"/>
      <c r="P24" s="122"/>
      <c r="Q24" s="122"/>
      <c r="R24" s="122"/>
      <c r="S24" s="122"/>
      <c r="T24" s="122">
        <v>0</v>
      </c>
      <c r="U24" s="122">
        <f>8+5+4</f>
        <v>17</v>
      </c>
      <c r="V24" s="122">
        <v>0</v>
      </c>
      <c r="W24" s="122">
        <v>0</v>
      </c>
      <c r="X24" s="122"/>
      <c r="Y24" s="123">
        <v>2.78</v>
      </c>
      <c r="Z24" s="123">
        <f>'[5]Критерии отнес. КЛ,ВЛ'!K71</f>
        <v>1.2</v>
      </c>
      <c r="AA24" s="122" t="s">
        <v>552</v>
      </c>
      <c r="AB24" s="123">
        <f>'[5]Критерии отнес. КЛ,ВЛ'!K73</f>
        <v>0.3</v>
      </c>
      <c r="AC24" s="123">
        <v>0</v>
      </c>
      <c r="AD24" s="124">
        <f t="shared" si="0"/>
        <v>65.259999999999991</v>
      </c>
      <c r="AF24" s="55"/>
    </row>
    <row r="25" spans="1:32" s="56" customFormat="1" ht="29.25" customHeight="1" thickBot="1" x14ac:dyDescent="0.25">
      <c r="A25" s="117">
        <v>13</v>
      </c>
      <c r="B25" s="118" t="s">
        <v>591</v>
      </c>
      <c r="C25" s="118" t="s">
        <v>592</v>
      </c>
      <c r="D25" s="126" t="s">
        <v>593</v>
      </c>
      <c r="E25" s="126" t="s">
        <v>594</v>
      </c>
      <c r="F25" s="126" t="s">
        <v>595</v>
      </c>
      <c r="G25" s="126"/>
      <c r="H25" s="140">
        <v>2</v>
      </c>
      <c r="I25" s="141">
        <f>2*0.63</f>
        <v>1.26</v>
      </c>
      <c r="J25" s="141"/>
      <c r="K25" s="140">
        <v>0</v>
      </c>
      <c r="L25" s="140"/>
      <c r="M25" s="140">
        <v>0</v>
      </c>
      <c r="N25" s="140">
        <v>1</v>
      </c>
      <c r="O25" s="140"/>
      <c r="P25" s="140"/>
      <c r="Q25" s="140"/>
      <c r="R25" s="140"/>
      <c r="S25" s="140"/>
      <c r="T25" s="140">
        <v>5</v>
      </c>
      <c r="U25" s="140">
        <v>2</v>
      </c>
      <c r="V25" s="140">
        <v>0</v>
      </c>
      <c r="W25" s="140">
        <v>12</v>
      </c>
      <c r="X25" s="140"/>
      <c r="Y25" s="123">
        <f>'[5]Критерии отнес. КЛ,ВЛ'!K79</f>
        <v>2.7</v>
      </c>
      <c r="Z25" s="142">
        <v>0</v>
      </c>
      <c r="AA25" s="122" t="s">
        <v>571</v>
      </c>
      <c r="AB25" s="142">
        <v>0</v>
      </c>
      <c r="AC25" s="142">
        <v>0</v>
      </c>
      <c r="AD25" s="124">
        <f t="shared" si="0"/>
        <v>32.550000000000004</v>
      </c>
      <c r="AF25" s="55"/>
    </row>
    <row r="26" spans="1:32" s="56" customFormat="1" ht="29.25" customHeight="1" x14ac:dyDescent="0.2">
      <c r="A26" s="143">
        <v>14</v>
      </c>
      <c r="B26" s="98" t="s">
        <v>596</v>
      </c>
      <c r="C26" s="98" t="s">
        <v>597</v>
      </c>
      <c r="D26" s="440" t="s">
        <v>598</v>
      </c>
      <c r="E26" s="99" t="s">
        <v>599</v>
      </c>
      <c r="F26" s="99" t="s">
        <v>600</v>
      </c>
      <c r="G26" s="99"/>
      <c r="H26" s="101">
        <v>1</v>
      </c>
      <c r="I26" s="71">
        <v>1.6E-2</v>
      </c>
      <c r="J26" s="71"/>
      <c r="K26" s="101">
        <v>0</v>
      </c>
      <c r="L26" s="101"/>
      <c r="M26" s="101">
        <v>1</v>
      </c>
      <c r="N26" s="101">
        <v>0</v>
      </c>
      <c r="O26" s="101"/>
      <c r="P26" s="101"/>
      <c r="Q26" s="101"/>
      <c r="R26" s="101"/>
      <c r="S26" s="101"/>
      <c r="T26" s="101">
        <v>0</v>
      </c>
      <c r="U26" s="101">
        <v>0</v>
      </c>
      <c r="V26" s="101">
        <v>0</v>
      </c>
      <c r="W26" s="101">
        <v>1</v>
      </c>
      <c r="X26" s="101"/>
      <c r="Y26" s="74">
        <v>0</v>
      </c>
      <c r="Z26" s="102">
        <v>1.2E-2</v>
      </c>
      <c r="AA26" s="75" t="s">
        <v>571</v>
      </c>
      <c r="AB26" s="102">
        <v>0</v>
      </c>
      <c r="AC26" s="102">
        <v>0</v>
      </c>
      <c r="AD26" s="77">
        <f t="shared" si="0"/>
        <v>2.3131999999999997</v>
      </c>
      <c r="AF26" s="55"/>
    </row>
    <row r="27" spans="1:32" s="56" customFormat="1" ht="29.25" customHeight="1" thickBot="1" x14ac:dyDescent="0.25">
      <c r="A27" s="144">
        <v>15</v>
      </c>
      <c r="B27" s="112" t="s">
        <v>601</v>
      </c>
      <c r="C27" s="112" t="s">
        <v>602</v>
      </c>
      <c r="D27" s="442"/>
      <c r="E27" s="113" t="s">
        <v>603</v>
      </c>
      <c r="F27" s="113" t="s">
        <v>604</v>
      </c>
      <c r="G27" s="113"/>
      <c r="H27" s="115">
        <v>1</v>
      </c>
      <c r="I27" s="82">
        <v>0.25</v>
      </c>
      <c r="J27" s="82"/>
      <c r="K27" s="115">
        <v>0</v>
      </c>
      <c r="L27" s="115"/>
      <c r="M27" s="115">
        <v>1</v>
      </c>
      <c r="N27" s="115">
        <v>0</v>
      </c>
      <c r="O27" s="115"/>
      <c r="P27" s="115"/>
      <c r="Q27" s="115"/>
      <c r="R27" s="115"/>
      <c r="S27" s="115"/>
      <c r="T27" s="115">
        <v>0</v>
      </c>
      <c r="U27" s="115">
        <v>1</v>
      </c>
      <c r="V27" s="115">
        <v>0</v>
      </c>
      <c r="W27" s="115">
        <v>0</v>
      </c>
      <c r="X27" s="115"/>
      <c r="Y27" s="85">
        <v>6.5000000000000002E-2</v>
      </c>
      <c r="Z27" s="116">
        <v>0</v>
      </c>
      <c r="AA27" s="86" t="s">
        <v>586</v>
      </c>
      <c r="AB27" s="116">
        <v>0</v>
      </c>
      <c r="AC27" s="116">
        <v>0</v>
      </c>
      <c r="AD27" s="88">
        <f t="shared" si="0"/>
        <v>4.8274999999999997</v>
      </c>
      <c r="AF27" s="55"/>
    </row>
    <row r="28" spans="1:32" s="56" customFormat="1" ht="27.75" customHeight="1" thickBot="1" x14ac:dyDescent="0.25">
      <c r="A28" s="117">
        <v>16</v>
      </c>
      <c r="B28" s="118" t="s">
        <v>605</v>
      </c>
      <c r="C28" s="118" t="s">
        <v>606</v>
      </c>
      <c r="D28" s="126" t="s">
        <v>607</v>
      </c>
      <c r="E28" s="145" t="s">
        <v>608</v>
      </c>
      <c r="F28" s="126" t="s">
        <v>609</v>
      </c>
      <c r="G28" s="126"/>
      <c r="H28" s="140">
        <v>1</v>
      </c>
      <c r="I28" s="141">
        <v>0.4</v>
      </c>
      <c r="J28" s="141"/>
      <c r="K28" s="122">
        <v>0</v>
      </c>
      <c r="L28" s="122"/>
      <c r="M28" s="122">
        <v>1</v>
      </c>
      <c r="N28" s="122">
        <v>0</v>
      </c>
      <c r="O28" s="122"/>
      <c r="P28" s="122"/>
      <c r="Q28" s="122"/>
      <c r="R28" s="122"/>
      <c r="S28" s="122"/>
      <c r="T28" s="122">
        <v>0</v>
      </c>
      <c r="U28" s="122">
        <v>0</v>
      </c>
      <c r="V28" s="122">
        <v>0</v>
      </c>
      <c r="W28" s="122">
        <v>1</v>
      </c>
      <c r="X28" s="122"/>
      <c r="Y28" s="142">
        <v>0</v>
      </c>
      <c r="Z28" s="123">
        <v>0.23499999999999999</v>
      </c>
      <c r="AA28" s="122" t="s">
        <v>571</v>
      </c>
      <c r="AB28" s="123">
        <v>0</v>
      </c>
      <c r="AC28" s="123">
        <v>0</v>
      </c>
      <c r="AD28" s="124">
        <f t="shared" si="0"/>
        <v>2.5585</v>
      </c>
      <c r="AF28" s="55"/>
    </row>
    <row r="29" spans="1:32" s="56" customFormat="1" ht="27.75" customHeight="1" thickBot="1" x14ac:dyDescent="0.25">
      <c r="A29" s="117">
        <v>17</v>
      </c>
      <c r="B29" s="118" t="s">
        <v>472</v>
      </c>
      <c r="C29" s="118" t="s">
        <v>610</v>
      </c>
      <c r="D29" s="126" t="s">
        <v>611</v>
      </c>
      <c r="E29" s="126" t="s">
        <v>612</v>
      </c>
      <c r="F29" s="126" t="s">
        <v>613</v>
      </c>
      <c r="G29" s="126"/>
      <c r="H29" s="140">
        <v>2</v>
      </c>
      <c r="I29" s="141">
        <v>0.5</v>
      </c>
      <c r="J29" s="141"/>
      <c r="K29" s="122">
        <v>0</v>
      </c>
      <c r="L29" s="122"/>
      <c r="M29" s="122">
        <v>0</v>
      </c>
      <c r="N29" s="122">
        <v>1</v>
      </c>
      <c r="O29" s="122"/>
      <c r="P29" s="122"/>
      <c r="Q29" s="122"/>
      <c r="R29" s="122"/>
      <c r="S29" s="122"/>
      <c r="T29" s="122">
        <v>0</v>
      </c>
      <c r="U29" s="122">
        <v>4</v>
      </c>
      <c r="V29" s="122">
        <v>0</v>
      </c>
      <c r="W29" s="122">
        <v>2</v>
      </c>
      <c r="X29" s="122"/>
      <c r="Y29" s="142">
        <v>3.9E-2</v>
      </c>
      <c r="Z29" s="123">
        <v>0.08</v>
      </c>
      <c r="AA29" s="122" t="s">
        <v>571</v>
      </c>
      <c r="AB29" s="123">
        <v>0</v>
      </c>
      <c r="AC29" s="123">
        <v>0</v>
      </c>
      <c r="AD29" s="124">
        <f t="shared" si="0"/>
        <v>12.424499999999998</v>
      </c>
      <c r="AF29" s="55"/>
    </row>
    <row r="30" spans="1:32" s="56" customFormat="1" ht="27.75" customHeight="1" x14ac:dyDescent="0.2">
      <c r="A30" s="146">
        <v>18</v>
      </c>
      <c r="B30" s="147" t="s">
        <v>614</v>
      </c>
      <c r="C30" s="147" t="s">
        <v>606</v>
      </c>
      <c r="D30" s="148" t="s">
        <v>615</v>
      </c>
      <c r="E30" s="428" t="s">
        <v>616</v>
      </c>
      <c r="F30" s="148" t="s">
        <v>617</v>
      </c>
      <c r="G30" s="148"/>
      <c r="H30" s="149">
        <v>2</v>
      </c>
      <c r="I30" s="150">
        <v>0.65</v>
      </c>
      <c r="J30" s="150"/>
      <c r="K30" s="151">
        <v>0</v>
      </c>
      <c r="L30" s="151"/>
      <c r="M30" s="151">
        <v>2</v>
      </c>
      <c r="N30" s="151">
        <v>0</v>
      </c>
      <c r="O30" s="151"/>
      <c r="P30" s="151"/>
      <c r="Q30" s="151"/>
      <c r="R30" s="151"/>
      <c r="S30" s="151"/>
      <c r="T30" s="151">
        <v>0</v>
      </c>
      <c r="U30" s="151">
        <v>2</v>
      </c>
      <c r="V30" s="151">
        <v>0</v>
      </c>
      <c r="W30" s="151">
        <v>2</v>
      </c>
      <c r="X30" s="151"/>
      <c r="Y30" s="152">
        <v>0</v>
      </c>
      <c r="Z30" s="153">
        <v>1.68</v>
      </c>
      <c r="AA30" s="151" t="s">
        <v>586</v>
      </c>
      <c r="AB30" s="153">
        <v>0</v>
      </c>
      <c r="AC30" s="153">
        <v>0</v>
      </c>
      <c r="AD30" s="154">
        <f t="shared" si="0"/>
        <v>11.048</v>
      </c>
      <c r="AF30" s="55"/>
    </row>
    <row r="31" spans="1:32" s="56" customFormat="1" ht="27.75" customHeight="1" thickBot="1" x14ac:dyDescent="0.25">
      <c r="A31" s="155">
        <v>19</v>
      </c>
      <c r="B31" s="156" t="s">
        <v>618</v>
      </c>
      <c r="C31" s="156" t="s">
        <v>619</v>
      </c>
      <c r="D31" s="157" t="s">
        <v>620</v>
      </c>
      <c r="E31" s="429"/>
      <c r="F31" s="157">
        <v>2003</v>
      </c>
      <c r="G31" s="157"/>
      <c r="H31" s="158">
        <v>1</v>
      </c>
      <c r="I31" s="159">
        <v>0.25</v>
      </c>
      <c r="J31" s="159"/>
      <c r="K31" s="160">
        <v>0</v>
      </c>
      <c r="L31" s="160"/>
      <c r="M31" s="160">
        <v>1</v>
      </c>
      <c r="N31" s="160">
        <v>0</v>
      </c>
      <c r="O31" s="160"/>
      <c r="P31" s="160"/>
      <c r="Q31" s="160"/>
      <c r="R31" s="160"/>
      <c r="S31" s="160"/>
      <c r="T31" s="160">
        <v>0</v>
      </c>
      <c r="U31" s="160">
        <v>1</v>
      </c>
      <c r="V31" s="160">
        <v>0</v>
      </c>
      <c r="W31" s="160">
        <v>1</v>
      </c>
      <c r="X31" s="160"/>
      <c r="Y31" s="161">
        <v>2.5000000000000001E-2</v>
      </c>
      <c r="Z31" s="162">
        <v>0.7</v>
      </c>
      <c r="AA31" s="160" t="s">
        <v>586</v>
      </c>
      <c r="AB31" s="162">
        <v>0</v>
      </c>
      <c r="AC31" s="162">
        <v>0</v>
      </c>
      <c r="AD31" s="163">
        <f t="shared" si="0"/>
        <v>5.4574999999999996</v>
      </c>
      <c r="AF31" s="55"/>
    </row>
    <row r="32" spans="1:32" s="56" customFormat="1" ht="27.75" customHeight="1" thickBot="1" x14ac:dyDescent="0.25">
      <c r="A32" s="117">
        <v>20</v>
      </c>
      <c r="B32" s="118" t="s">
        <v>621</v>
      </c>
      <c r="C32" s="118" t="s">
        <v>622</v>
      </c>
      <c r="D32" s="126" t="s">
        <v>623</v>
      </c>
      <c r="E32" s="126" t="s">
        <v>624</v>
      </c>
      <c r="F32" s="126">
        <v>2010</v>
      </c>
      <c r="G32" s="126"/>
      <c r="H32" s="140">
        <v>2</v>
      </c>
      <c r="I32" s="141">
        <v>0.41</v>
      </c>
      <c r="J32" s="141"/>
      <c r="K32" s="122">
        <v>0</v>
      </c>
      <c r="L32" s="122"/>
      <c r="M32" s="122">
        <v>2</v>
      </c>
      <c r="N32" s="122">
        <v>0</v>
      </c>
      <c r="O32" s="122"/>
      <c r="P32" s="122"/>
      <c r="Q32" s="122"/>
      <c r="R32" s="122"/>
      <c r="S32" s="122"/>
      <c r="T32" s="122">
        <v>0</v>
      </c>
      <c r="U32" s="122">
        <v>2</v>
      </c>
      <c r="V32" s="122">
        <v>0</v>
      </c>
      <c r="W32" s="122">
        <v>2</v>
      </c>
      <c r="X32" s="122"/>
      <c r="Y32" s="142">
        <v>0</v>
      </c>
      <c r="Z32" s="123">
        <v>2.6539999999999999</v>
      </c>
      <c r="AA32" s="122" t="s">
        <v>571</v>
      </c>
      <c r="AB32" s="123">
        <v>0</v>
      </c>
      <c r="AC32" s="123">
        <v>0</v>
      </c>
      <c r="AD32" s="124">
        <f t="shared" si="0"/>
        <v>12.119399999999999</v>
      </c>
      <c r="AF32" s="55"/>
    </row>
    <row r="33" spans="1:32" s="56" customFormat="1" ht="27.75" customHeight="1" thickBot="1" x14ac:dyDescent="0.25">
      <c r="A33" s="117">
        <v>21</v>
      </c>
      <c r="B33" s="118" t="s">
        <v>625</v>
      </c>
      <c r="C33" s="118" t="s">
        <v>606</v>
      </c>
      <c r="D33" s="126" t="s">
        <v>626</v>
      </c>
      <c r="E33" s="145" t="s">
        <v>608</v>
      </c>
      <c r="F33" s="126">
        <v>1995</v>
      </c>
      <c r="G33" s="126"/>
      <c r="H33" s="140">
        <v>1</v>
      </c>
      <c r="I33" s="141">
        <v>0.4</v>
      </c>
      <c r="J33" s="141"/>
      <c r="K33" s="122">
        <v>0</v>
      </c>
      <c r="L33" s="122"/>
      <c r="M33" s="122">
        <v>1</v>
      </c>
      <c r="N33" s="122">
        <v>0</v>
      </c>
      <c r="O33" s="122"/>
      <c r="P33" s="122"/>
      <c r="Q33" s="122"/>
      <c r="R33" s="122"/>
      <c r="S33" s="122"/>
      <c r="T33" s="122">
        <v>0</v>
      </c>
      <c r="U33" s="122">
        <v>2</v>
      </c>
      <c r="V33" s="122">
        <v>0</v>
      </c>
      <c r="W33" s="122">
        <v>1</v>
      </c>
      <c r="X33" s="122"/>
      <c r="Y33" s="142">
        <v>0.15</v>
      </c>
      <c r="Z33" s="123">
        <v>1.3</v>
      </c>
      <c r="AA33" s="122" t="s">
        <v>571</v>
      </c>
      <c r="AB33" s="123">
        <v>0</v>
      </c>
      <c r="AC33" s="123">
        <v>0</v>
      </c>
      <c r="AD33" s="124">
        <f t="shared" si="0"/>
        <v>8.8550000000000004</v>
      </c>
      <c r="AF33" s="55"/>
    </row>
    <row r="34" spans="1:32" s="56" customFormat="1" ht="28.7" customHeight="1" thickBot="1" x14ac:dyDescent="0.25">
      <c r="A34" s="117">
        <v>22</v>
      </c>
      <c r="B34" s="118" t="s">
        <v>627</v>
      </c>
      <c r="C34" s="118" t="s">
        <v>628</v>
      </c>
      <c r="D34" s="126" t="s">
        <v>629</v>
      </c>
      <c r="E34" s="126" t="s">
        <v>630</v>
      </c>
      <c r="F34" s="126">
        <v>2003</v>
      </c>
      <c r="G34" s="126"/>
      <c r="H34" s="140">
        <v>1</v>
      </c>
      <c r="I34" s="141">
        <v>0.4</v>
      </c>
      <c r="J34" s="141"/>
      <c r="K34" s="122">
        <v>0</v>
      </c>
      <c r="L34" s="122"/>
      <c r="M34" s="122">
        <v>1</v>
      </c>
      <c r="N34" s="122">
        <v>0</v>
      </c>
      <c r="O34" s="122"/>
      <c r="P34" s="122"/>
      <c r="Q34" s="122"/>
      <c r="R34" s="122"/>
      <c r="S34" s="122"/>
      <c r="T34" s="122">
        <v>0</v>
      </c>
      <c r="U34" s="122">
        <v>1</v>
      </c>
      <c r="V34" s="122">
        <v>1</v>
      </c>
      <c r="W34" s="122">
        <v>2</v>
      </c>
      <c r="X34" s="122"/>
      <c r="Y34" s="142">
        <v>0.46</v>
      </c>
      <c r="Z34" s="123">
        <v>0</v>
      </c>
      <c r="AA34" s="122" t="s">
        <v>571</v>
      </c>
      <c r="AB34" s="123">
        <v>0</v>
      </c>
      <c r="AC34" s="123">
        <v>8</v>
      </c>
      <c r="AD34" s="124">
        <f t="shared" si="0"/>
        <v>21.31</v>
      </c>
      <c r="AF34" s="55"/>
    </row>
    <row r="35" spans="1:32" s="56" customFormat="1" ht="27.75" customHeight="1" thickBot="1" x14ac:dyDescent="0.25">
      <c r="A35" s="117">
        <v>23</v>
      </c>
      <c r="B35" s="118" t="s">
        <v>631</v>
      </c>
      <c r="C35" s="118" t="s">
        <v>632</v>
      </c>
      <c r="D35" s="126" t="s">
        <v>633</v>
      </c>
      <c r="E35" s="126" t="s">
        <v>634</v>
      </c>
      <c r="F35" s="126">
        <v>2000</v>
      </c>
      <c r="G35" s="126"/>
      <c r="H35" s="140">
        <v>1</v>
      </c>
      <c r="I35" s="141">
        <v>0.16</v>
      </c>
      <c r="J35" s="141"/>
      <c r="K35" s="122">
        <v>0</v>
      </c>
      <c r="L35" s="122"/>
      <c r="M35" s="122">
        <v>1</v>
      </c>
      <c r="N35" s="122">
        <v>0</v>
      </c>
      <c r="O35" s="122"/>
      <c r="P35" s="122"/>
      <c r="Q35" s="122"/>
      <c r="R35" s="122"/>
      <c r="S35" s="122"/>
      <c r="T35" s="122">
        <v>0</v>
      </c>
      <c r="U35" s="122">
        <v>0</v>
      </c>
      <c r="V35" s="122">
        <v>0</v>
      </c>
      <c r="W35" s="122">
        <v>1</v>
      </c>
      <c r="X35" s="122"/>
      <c r="Y35" s="142">
        <v>0</v>
      </c>
      <c r="Z35" s="123">
        <v>0.35</v>
      </c>
      <c r="AA35" s="122" t="s">
        <v>571</v>
      </c>
      <c r="AB35" s="123">
        <v>0</v>
      </c>
      <c r="AC35" s="123">
        <v>0</v>
      </c>
      <c r="AD35" s="124">
        <f t="shared" si="0"/>
        <v>2.6849999999999996</v>
      </c>
      <c r="AF35" s="55"/>
    </row>
    <row r="36" spans="1:32" s="56" customFormat="1" ht="22.5" x14ac:dyDescent="0.2">
      <c r="A36" s="143">
        <v>24</v>
      </c>
      <c r="B36" s="446" t="s">
        <v>481</v>
      </c>
      <c r="C36" s="98" t="s">
        <v>635</v>
      </c>
      <c r="D36" s="440" t="s">
        <v>636</v>
      </c>
      <c r="E36" s="99" t="s">
        <v>637</v>
      </c>
      <c r="F36" s="99"/>
      <c r="G36" s="99"/>
      <c r="H36" s="101">
        <v>4</v>
      </c>
      <c r="I36" s="71">
        <v>4</v>
      </c>
      <c r="J36" s="71"/>
      <c r="K36" s="75"/>
      <c r="L36" s="75"/>
      <c r="M36" s="75"/>
      <c r="N36" s="75">
        <v>2</v>
      </c>
      <c r="O36" s="75"/>
      <c r="P36" s="75"/>
      <c r="Q36" s="75"/>
      <c r="R36" s="75"/>
      <c r="S36" s="75"/>
      <c r="T36" s="75"/>
      <c r="U36" s="75"/>
      <c r="V36" s="75">
        <v>17</v>
      </c>
      <c r="W36" s="75"/>
      <c r="X36" s="75"/>
      <c r="Y36" s="102">
        <f>1.5*2+0.115+0.11</f>
        <v>3.2250000000000001</v>
      </c>
      <c r="Z36" s="74">
        <v>0</v>
      </c>
      <c r="AA36" s="75" t="s">
        <v>571</v>
      </c>
      <c r="AB36" s="74">
        <f>(91.6+136.8+114.6+132+32+100)/1000*2+(0.15+0.1+0.17+0.14+0.15)</f>
        <v>1.9239999999999999</v>
      </c>
      <c r="AC36" s="74"/>
      <c r="AD36" s="77">
        <f t="shared" si="0"/>
        <v>75.182299999999998</v>
      </c>
      <c r="AF36" s="55"/>
    </row>
    <row r="37" spans="1:32" s="56" customFormat="1" ht="22.5" x14ac:dyDescent="0.2">
      <c r="A37" s="164">
        <v>25</v>
      </c>
      <c r="B37" s="443"/>
      <c r="C37" s="103" t="s">
        <v>638</v>
      </c>
      <c r="D37" s="441"/>
      <c r="E37" s="104" t="s">
        <v>639</v>
      </c>
      <c r="F37" s="104"/>
      <c r="G37" s="104"/>
      <c r="H37" s="106">
        <v>2</v>
      </c>
      <c r="I37" s="107">
        <v>2</v>
      </c>
      <c r="J37" s="107"/>
      <c r="K37" s="108"/>
      <c r="L37" s="108"/>
      <c r="M37" s="108"/>
      <c r="N37" s="108">
        <v>1</v>
      </c>
      <c r="O37" s="108"/>
      <c r="P37" s="108"/>
      <c r="Q37" s="108"/>
      <c r="R37" s="108"/>
      <c r="S37" s="108"/>
      <c r="T37" s="108"/>
      <c r="U37" s="108">
        <v>6</v>
      </c>
      <c r="V37" s="108">
        <v>2</v>
      </c>
      <c r="W37" s="108"/>
      <c r="X37" s="108"/>
      <c r="Y37" s="109">
        <f>0.81+0.21</f>
        <v>1.02</v>
      </c>
      <c r="Z37" s="110">
        <v>0</v>
      </c>
      <c r="AA37" s="108" t="s">
        <v>552</v>
      </c>
      <c r="AB37" s="110">
        <f>(170+230+240+330+170+320+220)/1000</f>
        <v>1.68</v>
      </c>
      <c r="AC37" s="110"/>
      <c r="AD37" s="111">
        <f t="shared" si="0"/>
        <v>31.105999999999998</v>
      </c>
      <c r="AF37" s="55"/>
    </row>
    <row r="38" spans="1:32" s="56" customFormat="1" ht="22.5" x14ac:dyDescent="0.2">
      <c r="A38" s="164">
        <v>26</v>
      </c>
      <c r="B38" s="443"/>
      <c r="C38" s="103" t="s">
        <v>640</v>
      </c>
      <c r="D38" s="441" t="s">
        <v>641</v>
      </c>
      <c r="E38" s="429" t="s">
        <v>642</v>
      </c>
      <c r="F38" s="165">
        <v>41274</v>
      </c>
      <c r="G38" s="165"/>
      <c r="H38" s="106">
        <v>1</v>
      </c>
      <c r="I38" s="107">
        <v>1</v>
      </c>
      <c r="J38" s="107"/>
      <c r="K38" s="108">
        <v>0</v>
      </c>
      <c r="L38" s="108"/>
      <c r="M38" s="108">
        <v>1</v>
      </c>
      <c r="N38" s="108">
        <v>0</v>
      </c>
      <c r="O38" s="108"/>
      <c r="P38" s="108"/>
      <c r="Q38" s="108"/>
      <c r="R38" s="108"/>
      <c r="S38" s="108"/>
      <c r="T38" s="108"/>
      <c r="U38" s="108">
        <v>3</v>
      </c>
      <c r="V38" s="108"/>
      <c r="W38" s="108"/>
      <c r="X38" s="108"/>
      <c r="Y38" s="109">
        <v>0.65</v>
      </c>
      <c r="Z38" s="110">
        <v>0</v>
      </c>
      <c r="AA38" s="108" t="s">
        <v>586</v>
      </c>
      <c r="AB38" s="110">
        <v>0</v>
      </c>
      <c r="AC38" s="110">
        <v>0</v>
      </c>
      <c r="AD38" s="111">
        <f t="shared" si="0"/>
        <v>11.475</v>
      </c>
      <c r="AF38" s="55"/>
    </row>
    <row r="39" spans="1:32" s="56" customFormat="1" ht="22.5" x14ac:dyDescent="0.2">
      <c r="A39" s="164">
        <v>27</v>
      </c>
      <c r="B39" s="443"/>
      <c r="C39" s="103" t="s">
        <v>643</v>
      </c>
      <c r="D39" s="441"/>
      <c r="E39" s="428"/>
      <c r="F39" s="105">
        <v>41274</v>
      </c>
      <c r="G39" s="105"/>
      <c r="H39" s="106">
        <v>1</v>
      </c>
      <c r="I39" s="107">
        <v>1</v>
      </c>
      <c r="J39" s="107"/>
      <c r="K39" s="108">
        <v>0</v>
      </c>
      <c r="L39" s="108"/>
      <c r="M39" s="108">
        <v>1</v>
      </c>
      <c r="N39" s="108">
        <v>0</v>
      </c>
      <c r="O39" s="108"/>
      <c r="P39" s="108"/>
      <c r="Q39" s="108"/>
      <c r="R39" s="108"/>
      <c r="S39" s="108"/>
      <c r="T39" s="108"/>
      <c r="U39" s="108">
        <v>3</v>
      </c>
      <c r="V39" s="108"/>
      <c r="W39" s="108"/>
      <c r="X39" s="108"/>
      <c r="Y39" s="109">
        <v>0.66500000000000004</v>
      </c>
      <c r="Z39" s="110">
        <v>0</v>
      </c>
      <c r="AA39" s="108" t="s">
        <v>586</v>
      </c>
      <c r="AB39" s="110">
        <v>0</v>
      </c>
      <c r="AC39" s="110">
        <v>0</v>
      </c>
      <c r="AD39" s="111">
        <f t="shared" si="0"/>
        <v>11.5275</v>
      </c>
      <c r="AF39" s="55"/>
    </row>
    <row r="40" spans="1:32" s="56" customFormat="1" ht="22.5" customHeight="1" x14ac:dyDescent="0.2">
      <c r="A40" s="164">
        <v>28</v>
      </c>
      <c r="B40" s="443"/>
      <c r="C40" s="103" t="s">
        <v>644</v>
      </c>
      <c r="D40" s="166" t="s">
        <v>645</v>
      </c>
      <c r="E40" s="104" t="s">
        <v>646</v>
      </c>
      <c r="F40" s="105">
        <v>41095</v>
      </c>
      <c r="G40" s="105"/>
      <c r="H40" s="106">
        <v>2</v>
      </c>
      <c r="I40" s="107">
        <v>2</v>
      </c>
      <c r="J40" s="107"/>
      <c r="K40" s="108"/>
      <c r="L40" s="108"/>
      <c r="M40" s="108"/>
      <c r="N40" s="108">
        <v>1</v>
      </c>
      <c r="O40" s="108"/>
      <c r="P40" s="108"/>
      <c r="Q40" s="108"/>
      <c r="R40" s="108"/>
      <c r="S40" s="108"/>
      <c r="T40" s="108"/>
      <c r="U40" s="108"/>
      <c r="V40" s="108">
        <v>9</v>
      </c>
      <c r="W40" s="108"/>
      <c r="X40" s="108"/>
      <c r="Y40" s="109">
        <v>3.948</v>
      </c>
      <c r="Z40" s="110"/>
      <c r="AA40" s="108"/>
      <c r="AB40" s="110">
        <v>0</v>
      </c>
      <c r="AC40" s="110">
        <v>0</v>
      </c>
      <c r="AD40" s="111">
        <f t="shared" si="0"/>
        <v>44.718000000000004</v>
      </c>
      <c r="AF40" s="55"/>
    </row>
    <row r="41" spans="1:32" s="56" customFormat="1" ht="22.5" customHeight="1" x14ac:dyDescent="0.2">
      <c r="A41" s="167">
        <v>29</v>
      </c>
      <c r="B41" s="443"/>
      <c r="C41" s="156" t="s">
        <v>647</v>
      </c>
      <c r="D41" s="166" t="s">
        <v>648</v>
      </c>
      <c r="E41" s="157" t="s">
        <v>649</v>
      </c>
      <c r="F41" s="168">
        <v>43101</v>
      </c>
      <c r="G41" s="168"/>
      <c r="H41" s="158">
        <v>8</v>
      </c>
      <c r="I41" s="159">
        <v>6.1349999999999998</v>
      </c>
      <c r="J41" s="159"/>
      <c r="K41" s="169">
        <v>1</v>
      </c>
      <c r="L41" s="170"/>
      <c r="M41" s="170"/>
      <c r="N41" s="169">
        <v>4</v>
      </c>
      <c r="O41" s="170"/>
      <c r="P41" s="170"/>
      <c r="Q41" s="170"/>
      <c r="R41" s="170"/>
      <c r="S41" s="170"/>
      <c r="T41" s="169">
        <v>6</v>
      </c>
      <c r="U41" s="169">
        <v>11</v>
      </c>
      <c r="V41" s="169">
        <v>5</v>
      </c>
      <c r="W41" s="169">
        <v>16</v>
      </c>
      <c r="X41" s="169"/>
      <c r="Y41" s="171"/>
      <c r="Z41" s="172">
        <f>2.2+3.396</f>
        <v>5.5960000000000001</v>
      </c>
      <c r="AA41" s="170"/>
      <c r="AB41" s="173"/>
      <c r="AC41" s="173"/>
      <c r="AD41" s="174">
        <f t="shared" si="0"/>
        <v>77.555600000000013</v>
      </c>
      <c r="AF41" s="55"/>
    </row>
    <row r="42" spans="1:32" s="56" customFormat="1" ht="36.75" customHeight="1" x14ac:dyDescent="0.2">
      <c r="A42" s="175">
        <v>30</v>
      </c>
      <c r="B42" s="443"/>
      <c r="C42" s="156" t="s">
        <v>650</v>
      </c>
      <c r="D42" s="176" t="s">
        <v>651</v>
      </c>
      <c r="E42" s="104" t="s">
        <v>652</v>
      </c>
      <c r="F42" s="168">
        <v>41514</v>
      </c>
      <c r="G42" s="168"/>
      <c r="H42" s="158">
        <v>1</v>
      </c>
      <c r="I42" s="159">
        <v>0.63</v>
      </c>
      <c r="J42" s="159"/>
      <c r="K42" s="169"/>
      <c r="L42" s="169"/>
      <c r="M42" s="169">
        <v>1</v>
      </c>
      <c r="N42" s="169"/>
      <c r="O42" s="169"/>
      <c r="P42" s="169"/>
      <c r="Q42" s="169"/>
      <c r="R42" s="169"/>
      <c r="S42" s="169"/>
      <c r="T42" s="169"/>
      <c r="U42" s="169">
        <v>3</v>
      </c>
      <c r="V42" s="169"/>
      <c r="W42" s="169"/>
      <c r="X42" s="169"/>
      <c r="Y42" s="161"/>
      <c r="Z42" s="172"/>
      <c r="AA42" s="169"/>
      <c r="AB42" s="172">
        <v>1.3380000000000001</v>
      </c>
      <c r="AC42" s="172">
        <v>0</v>
      </c>
      <c r="AD42" s="177">
        <f t="shared" si="0"/>
        <v>12.8126</v>
      </c>
      <c r="AF42" s="55"/>
    </row>
    <row r="43" spans="1:32" s="56" customFormat="1" ht="36.75" customHeight="1" x14ac:dyDescent="0.2">
      <c r="A43" s="175">
        <v>31</v>
      </c>
      <c r="B43" s="428"/>
      <c r="C43" s="103" t="s">
        <v>653</v>
      </c>
      <c r="D43" s="166" t="s">
        <v>654</v>
      </c>
      <c r="E43" s="178"/>
      <c r="F43" s="105">
        <v>43805</v>
      </c>
      <c r="G43" s="105"/>
      <c r="H43" s="106">
        <v>2</v>
      </c>
      <c r="I43" s="107">
        <v>0.32</v>
      </c>
      <c r="J43" s="107"/>
      <c r="K43" s="179"/>
      <c r="L43" s="179"/>
      <c r="M43" s="179"/>
      <c r="N43" s="179">
        <v>1</v>
      </c>
      <c r="O43" s="179"/>
      <c r="P43" s="179"/>
      <c r="Q43" s="179"/>
      <c r="R43" s="179"/>
      <c r="S43" s="179"/>
      <c r="T43" s="179"/>
      <c r="U43" s="179">
        <v>5</v>
      </c>
      <c r="V43" s="179"/>
      <c r="W43" s="179">
        <v>1</v>
      </c>
      <c r="X43" s="179"/>
      <c r="Y43" s="109"/>
      <c r="Z43" s="180"/>
      <c r="AA43" s="179"/>
      <c r="AB43" s="180"/>
      <c r="AC43" s="180"/>
      <c r="AD43" s="181">
        <f t="shared" si="0"/>
        <v>14.5</v>
      </c>
      <c r="AF43" s="55"/>
    </row>
    <row r="44" spans="1:32" s="56" customFormat="1" ht="33.75" x14ac:dyDescent="0.2">
      <c r="A44" s="175">
        <v>32</v>
      </c>
      <c r="B44" s="443" t="s">
        <v>481</v>
      </c>
      <c r="C44" s="182" t="s">
        <v>655</v>
      </c>
      <c r="D44" s="428" t="s">
        <v>656</v>
      </c>
      <c r="E44" s="148" t="s">
        <v>657</v>
      </c>
      <c r="F44" s="146" t="s">
        <v>658</v>
      </c>
      <c r="G44" s="146"/>
      <c r="H44" s="183">
        <v>2</v>
      </c>
      <c r="I44" s="150">
        <v>2</v>
      </c>
      <c r="J44" s="150"/>
      <c r="K44" s="184">
        <v>0</v>
      </c>
      <c r="L44" s="184"/>
      <c r="M44" s="184">
        <v>0</v>
      </c>
      <c r="N44" s="184">
        <v>1</v>
      </c>
      <c r="O44" s="184"/>
      <c r="P44" s="184"/>
      <c r="Q44" s="184"/>
      <c r="R44" s="184"/>
      <c r="S44" s="184"/>
      <c r="T44" s="185">
        <v>0</v>
      </c>
      <c r="U44" s="185">
        <v>6</v>
      </c>
      <c r="V44" s="185">
        <v>2</v>
      </c>
      <c r="W44" s="185">
        <v>6</v>
      </c>
      <c r="X44" s="185"/>
      <c r="Y44" s="153">
        <v>2.5059999999999998</v>
      </c>
      <c r="Z44" s="153">
        <v>0</v>
      </c>
      <c r="AA44" s="151" t="s">
        <v>586</v>
      </c>
      <c r="AB44" s="153">
        <v>0</v>
      </c>
      <c r="AC44" s="186">
        <v>0</v>
      </c>
      <c r="AD44" s="154">
        <f t="shared" si="0"/>
        <v>31.770999999999994</v>
      </c>
      <c r="AF44" s="55"/>
    </row>
    <row r="45" spans="1:32" s="56" customFormat="1" ht="33.75" x14ac:dyDescent="0.2">
      <c r="A45" s="175">
        <v>33</v>
      </c>
      <c r="B45" s="443"/>
      <c r="C45" s="103" t="s">
        <v>659</v>
      </c>
      <c r="D45" s="441"/>
      <c r="E45" s="148" t="s">
        <v>660</v>
      </c>
      <c r="F45" s="104" t="s">
        <v>661</v>
      </c>
      <c r="G45" s="104"/>
      <c r="H45" s="187">
        <v>2</v>
      </c>
      <c r="I45" s="188">
        <v>1.26</v>
      </c>
      <c r="J45" s="188"/>
      <c r="K45" s="108">
        <v>0</v>
      </c>
      <c r="L45" s="108"/>
      <c r="M45" s="108">
        <v>0</v>
      </c>
      <c r="N45" s="108">
        <v>1</v>
      </c>
      <c r="O45" s="108"/>
      <c r="P45" s="108"/>
      <c r="Q45" s="108"/>
      <c r="R45" s="108"/>
      <c r="S45" s="108"/>
      <c r="T45" s="108">
        <v>0</v>
      </c>
      <c r="U45" s="108">
        <v>4</v>
      </c>
      <c r="V45" s="108">
        <v>2</v>
      </c>
      <c r="W45" s="108">
        <v>6</v>
      </c>
      <c r="X45" s="108"/>
      <c r="Y45" s="110">
        <v>0</v>
      </c>
      <c r="Z45" s="110">
        <v>0</v>
      </c>
      <c r="AA45" s="108" t="s">
        <v>552</v>
      </c>
      <c r="AB45" s="110">
        <v>0</v>
      </c>
      <c r="AC45" s="110">
        <v>0</v>
      </c>
      <c r="AD45" s="181">
        <f t="shared" si="0"/>
        <v>18.399999999999999</v>
      </c>
      <c r="AF45" s="55"/>
    </row>
    <row r="46" spans="1:32" s="56" customFormat="1" ht="33.75" x14ac:dyDescent="0.2">
      <c r="A46" s="175">
        <v>34</v>
      </c>
      <c r="B46" s="443"/>
      <c r="C46" s="103" t="s">
        <v>662</v>
      </c>
      <c r="D46" s="441"/>
      <c r="E46" s="148" t="s">
        <v>657</v>
      </c>
      <c r="F46" s="189" t="s">
        <v>663</v>
      </c>
      <c r="G46" s="189"/>
      <c r="H46" s="190">
        <v>2</v>
      </c>
      <c r="I46" s="188">
        <v>1.26</v>
      </c>
      <c r="J46" s="188"/>
      <c r="K46" s="108">
        <v>0</v>
      </c>
      <c r="L46" s="108"/>
      <c r="M46" s="108">
        <v>0</v>
      </c>
      <c r="N46" s="108">
        <v>1</v>
      </c>
      <c r="O46" s="108"/>
      <c r="P46" s="108"/>
      <c r="Q46" s="108"/>
      <c r="R46" s="108"/>
      <c r="S46" s="108"/>
      <c r="T46" s="108">
        <v>0</v>
      </c>
      <c r="U46" s="108">
        <v>4</v>
      </c>
      <c r="V46" s="108">
        <v>2</v>
      </c>
      <c r="W46" s="108">
        <v>6</v>
      </c>
      <c r="X46" s="108"/>
      <c r="Y46" s="110">
        <v>0.08</v>
      </c>
      <c r="Z46" s="110">
        <v>0</v>
      </c>
      <c r="AA46" s="108" t="s">
        <v>586</v>
      </c>
      <c r="AB46" s="110">
        <v>0</v>
      </c>
      <c r="AC46" s="110">
        <v>0</v>
      </c>
      <c r="AD46" s="181">
        <f t="shared" si="0"/>
        <v>18.68</v>
      </c>
      <c r="AF46" s="55"/>
    </row>
    <row r="47" spans="1:32" s="56" customFormat="1" ht="33.75" x14ac:dyDescent="0.2">
      <c r="A47" s="175">
        <v>35</v>
      </c>
      <c r="B47" s="443"/>
      <c r="C47" s="103" t="s">
        <v>664</v>
      </c>
      <c r="D47" s="441"/>
      <c r="E47" s="148" t="s">
        <v>665</v>
      </c>
      <c r="F47" s="104" t="s">
        <v>666</v>
      </c>
      <c r="G47" s="104"/>
      <c r="H47" s="190">
        <v>2</v>
      </c>
      <c r="I47" s="188">
        <v>1.26</v>
      </c>
      <c r="J47" s="188"/>
      <c r="K47" s="108">
        <v>0</v>
      </c>
      <c r="L47" s="108"/>
      <c r="M47" s="108">
        <v>0</v>
      </c>
      <c r="N47" s="108">
        <v>1</v>
      </c>
      <c r="O47" s="108"/>
      <c r="P47" s="108"/>
      <c r="Q47" s="108"/>
      <c r="R47" s="108"/>
      <c r="S47" s="108"/>
      <c r="T47" s="108">
        <v>0</v>
      </c>
      <c r="U47" s="108">
        <v>5</v>
      </c>
      <c r="V47" s="108">
        <v>2</v>
      </c>
      <c r="W47" s="108">
        <v>6</v>
      </c>
      <c r="X47" s="108"/>
      <c r="Y47" s="110">
        <v>0.62</v>
      </c>
      <c r="Z47" s="110">
        <v>0</v>
      </c>
      <c r="AA47" s="108" t="s">
        <v>552</v>
      </c>
      <c r="AB47" s="110">
        <v>0</v>
      </c>
      <c r="AC47" s="110">
        <v>0</v>
      </c>
      <c r="AD47" s="181">
        <f t="shared" si="0"/>
        <v>22.869999999999997</v>
      </c>
      <c r="AF47" s="55"/>
    </row>
    <row r="48" spans="1:32" s="56" customFormat="1" ht="45" x14ac:dyDescent="0.2">
      <c r="A48" s="175">
        <v>36</v>
      </c>
      <c r="B48" s="443"/>
      <c r="C48" s="103" t="s">
        <v>667</v>
      </c>
      <c r="D48" s="441"/>
      <c r="E48" s="148" t="s">
        <v>668</v>
      </c>
      <c r="F48" s="105" t="s">
        <v>669</v>
      </c>
      <c r="G48" s="105"/>
      <c r="H48" s="106">
        <v>2</v>
      </c>
      <c r="I48" s="107">
        <v>1.26</v>
      </c>
      <c r="J48" s="107"/>
      <c r="K48" s="108">
        <v>0</v>
      </c>
      <c r="L48" s="108"/>
      <c r="M48" s="108">
        <v>0</v>
      </c>
      <c r="N48" s="108">
        <v>1</v>
      </c>
      <c r="O48" s="108"/>
      <c r="P48" s="108"/>
      <c r="Q48" s="108"/>
      <c r="R48" s="108"/>
      <c r="S48" s="108"/>
      <c r="T48" s="108">
        <v>0</v>
      </c>
      <c r="U48" s="108">
        <v>4</v>
      </c>
      <c r="V48" s="108">
        <v>2</v>
      </c>
      <c r="W48" s="108">
        <v>6</v>
      </c>
      <c r="X48" s="108"/>
      <c r="Y48" s="110">
        <v>0</v>
      </c>
      <c r="Z48" s="110">
        <v>0</v>
      </c>
      <c r="AA48" s="108" t="s">
        <v>552</v>
      </c>
      <c r="AB48" s="110">
        <v>0</v>
      </c>
      <c r="AC48" s="109">
        <v>0</v>
      </c>
      <c r="AD48" s="181">
        <f t="shared" si="0"/>
        <v>18.399999999999999</v>
      </c>
      <c r="AF48" s="55"/>
    </row>
    <row r="49" spans="1:32" s="56" customFormat="1" ht="45" x14ac:dyDescent="0.2">
      <c r="A49" s="175">
        <v>37</v>
      </c>
      <c r="B49" s="443"/>
      <c r="C49" s="103" t="s">
        <v>670</v>
      </c>
      <c r="D49" s="441"/>
      <c r="E49" s="148" t="s">
        <v>671</v>
      </c>
      <c r="F49" s="104" t="s">
        <v>672</v>
      </c>
      <c r="G49" s="104"/>
      <c r="H49" s="106">
        <v>2</v>
      </c>
      <c r="I49" s="107">
        <v>1.26</v>
      </c>
      <c r="J49" s="107"/>
      <c r="K49" s="106">
        <v>0</v>
      </c>
      <c r="L49" s="106"/>
      <c r="M49" s="106">
        <v>0</v>
      </c>
      <c r="N49" s="106">
        <v>1</v>
      </c>
      <c r="O49" s="106"/>
      <c r="P49" s="106"/>
      <c r="Q49" s="106"/>
      <c r="R49" s="106"/>
      <c r="S49" s="106"/>
      <c r="T49" s="106">
        <v>0</v>
      </c>
      <c r="U49" s="106">
        <v>5</v>
      </c>
      <c r="V49" s="106">
        <v>2</v>
      </c>
      <c r="W49" s="106">
        <v>6</v>
      </c>
      <c r="X49" s="106"/>
      <c r="Y49" s="110">
        <v>0</v>
      </c>
      <c r="Z49" s="109">
        <v>0</v>
      </c>
      <c r="AA49" s="108" t="s">
        <v>571</v>
      </c>
      <c r="AB49" s="109">
        <v>0</v>
      </c>
      <c r="AC49" s="109">
        <v>0</v>
      </c>
      <c r="AD49" s="181">
        <f t="shared" si="0"/>
        <v>20.7</v>
      </c>
      <c r="AF49" s="55"/>
    </row>
    <row r="50" spans="1:32" s="56" customFormat="1" ht="33.75" x14ac:dyDescent="0.2">
      <c r="A50" s="175">
        <v>38</v>
      </c>
      <c r="B50" s="443"/>
      <c r="C50" s="103" t="s">
        <v>673</v>
      </c>
      <c r="D50" s="441"/>
      <c r="E50" s="148" t="s">
        <v>674</v>
      </c>
      <c r="F50" s="104" t="s">
        <v>675</v>
      </c>
      <c r="G50" s="104"/>
      <c r="H50" s="106">
        <v>2</v>
      </c>
      <c r="I50" s="107">
        <v>1.26</v>
      </c>
      <c r="J50" s="107"/>
      <c r="K50" s="106">
        <v>0</v>
      </c>
      <c r="L50" s="106"/>
      <c r="M50" s="106">
        <v>0</v>
      </c>
      <c r="N50" s="106">
        <v>1</v>
      </c>
      <c r="O50" s="106"/>
      <c r="P50" s="106"/>
      <c r="Q50" s="106"/>
      <c r="R50" s="106"/>
      <c r="S50" s="106"/>
      <c r="T50" s="106">
        <v>0</v>
      </c>
      <c r="U50" s="106">
        <v>3</v>
      </c>
      <c r="V50" s="106">
        <v>2</v>
      </c>
      <c r="W50" s="106">
        <v>6</v>
      </c>
      <c r="X50" s="106"/>
      <c r="Y50" s="110">
        <v>0</v>
      </c>
      <c r="Z50" s="109">
        <v>0</v>
      </c>
      <c r="AA50" s="108" t="s">
        <v>571</v>
      </c>
      <c r="AB50" s="109">
        <v>0</v>
      </c>
      <c r="AC50" s="109">
        <v>0</v>
      </c>
      <c r="AD50" s="181">
        <f t="shared" si="0"/>
        <v>16.099999999999998</v>
      </c>
      <c r="AF50" s="55"/>
    </row>
    <row r="51" spans="1:32" s="56" customFormat="1" ht="12.75" hidden="1" customHeight="1" x14ac:dyDescent="0.2">
      <c r="A51" s="191">
        <v>41</v>
      </c>
      <c r="B51" s="443"/>
      <c r="C51" s="103"/>
      <c r="D51" s="441"/>
      <c r="E51" s="178"/>
      <c r="F51" s="105"/>
      <c r="G51" s="105"/>
      <c r="H51" s="106"/>
      <c r="I51" s="107"/>
      <c r="J51" s="107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92"/>
      <c r="Z51" s="110"/>
      <c r="AA51" s="108"/>
      <c r="AB51" s="110"/>
      <c r="AC51" s="110"/>
      <c r="AD51" s="181">
        <f t="shared" si="0"/>
        <v>0</v>
      </c>
      <c r="AF51" s="55"/>
    </row>
    <row r="52" spans="1:32" s="56" customFormat="1" ht="12.75" hidden="1" customHeight="1" x14ac:dyDescent="0.2">
      <c r="A52" s="191">
        <v>42</v>
      </c>
      <c r="B52" s="443"/>
      <c r="C52" s="103"/>
      <c r="D52" s="441"/>
      <c r="E52" s="178"/>
      <c r="F52" s="105"/>
      <c r="G52" s="105"/>
      <c r="H52" s="106"/>
      <c r="I52" s="107"/>
      <c r="J52" s="107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9"/>
      <c r="Z52" s="110"/>
      <c r="AA52" s="108"/>
      <c r="AB52" s="110"/>
      <c r="AC52" s="110"/>
      <c r="AD52" s="181">
        <f t="shared" si="0"/>
        <v>0</v>
      </c>
      <c r="AF52" s="55"/>
    </row>
    <row r="53" spans="1:32" s="56" customFormat="1" ht="51" customHeight="1" x14ac:dyDescent="0.2">
      <c r="A53" s="449">
        <v>39</v>
      </c>
      <c r="B53" s="443"/>
      <c r="C53" s="103" t="s">
        <v>676</v>
      </c>
      <c r="D53" s="429" t="s">
        <v>677</v>
      </c>
      <c r="E53" s="178"/>
      <c r="F53" s="193">
        <v>42543</v>
      </c>
      <c r="G53" s="193"/>
      <c r="H53" s="106">
        <v>2</v>
      </c>
      <c r="I53" s="107">
        <v>1.26</v>
      </c>
      <c r="J53" s="107"/>
      <c r="K53" s="106">
        <v>0</v>
      </c>
      <c r="L53" s="106"/>
      <c r="M53" s="106">
        <v>0</v>
      </c>
      <c r="N53" s="108">
        <v>1</v>
      </c>
      <c r="O53" s="108"/>
      <c r="P53" s="108"/>
      <c r="Q53" s="108"/>
      <c r="R53" s="108"/>
      <c r="S53" s="108"/>
      <c r="T53" s="106">
        <v>0</v>
      </c>
      <c r="U53" s="108">
        <v>2</v>
      </c>
      <c r="V53" s="108">
        <v>2</v>
      </c>
      <c r="W53" s="108">
        <v>6</v>
      </c>
      <c r="X53" s="108"/>
      <c r="Y53" s="109">
        <v>0</v>
      </c>
      <c r="Z53" s="109">
        <v>0</v>
      </c>
      <c r="AA53" s="108" t="s">
        <v>571</v>
      </c>
      <c r="AB53" s="110">
        <v>1.528</v>
      </c>
      <c r="AC53" s="109">
        <v>0</v>
      </c>
      <c r="AD53" s="181">
        <f t="shared" si="0"/>
        <v>17.925600000000003</v>
      </c>
      <c r="AF53" s="55"/>
    </row>
    <row r="54" spans="1:32" s="56" customFormat="1" ht="47.25" customHeight="1" x14ac:dyDescent="0.2">
      <c r="A54" s="449"/>
      <c r="B54" s="443"/>
      <c r="C54" s="103" t="s">
        <v>678</v>
      </c>
      <c r="D54" s="443"/>
      <c r="E54" s="178"/>
      <c r="F54" s="193">
        <v>42957</v>
      </c>
      <c r="G54" s="193"/>
      <c r="H54" s="106">
        <v>2</v>
      </c>
      <c r="I54" s="107">
        <v>2</v>
      </c>
      <c r="J54" s="107"/>
      <c r="K54" s="106">
        <v>0</v>
      </c>
      <c r="L54" s="106"/>
      <c r="M54" s="106">
        <v>0</v>
      </c>
      <c r="N54" s="108">
        <v>1</v>
      </c>
      <c r="O54" s="108"/>
      <c r="P54" s="108"/>
      <c r="Q54" s="108"/>
      <c r="R54" s="108"/>
      <c r="S54" s="108"/>
      <c r="T54" s="106">
        <v>0</v>
      </c>
      <c r="U54" s="108">
        <v>2</v>
      </c>
      <c r="V54" s="108">
        <v>2</v>
      </c>
      <c r="W54" s="108">
        <v>6</v>
      </c>
      <c r="X54" s="108"/>
      <c r="Y54" s="109">
        <v>0</v>
      </c>
      <c r="Z54" s="109">
        <v>0</v>
      </c>
      <c r="AA54" s="108" t="s">
        <v>571</v>
      </c>
      <c r="AB54" s="110">
        <v>1.22</v>
      </c>
      <c r="AC54" s="109">
        <v>0</v>
      </c>
      <c r="AD54" s="181">
        <f t="shared" si="0"/>
        <v>17.094000000000001</v>
      </c>
      <c r="AF54" s="55"/>
    </row>
    <row r="55" spans="1:32" s="56" customFormat="1" ht="36" customHeight="1" x14ac:dyDescent="0.2">
      <c r="A55" s="175">
        <v>40</v>
      </c>
      <c r="B55" s="443"/>
      <c r="C55" s="103" t="s">
        <v>679</v>
      </c>
      <c r="D55" s="428"/>
      <c r="E55" s="178"/>
      <c r="F55" s="193">
        <v>40147</v>
      </c>
      <c r="G55" s="193"/>
      <c r="H55" s="106">
        <v>4</v>
      </c>
      <c r="I55" s="107">
        <v>3.26</v>
      </c>
      <c r="J55" s="107"/>
      <c r="K55" s="108">
        <v>0</v>
      </c>
      <c r="L55" s="108"/>
      <c r="M55" s="108">
        <v>0</v>
      </c>
      <c r="N55" s="108">
        <v>1</v>
      </c>
      <c r="O55" s="108"/>
      <c r="P55" s="108"/>
      <c r="Q55" s="108"/>
      <c r="R55" s="108"/>
      <c r="S55" s="108"/>
      <c r="T55" s="108">
        <v>0</v>
      </c>
      <c r="U55" s="194">
        <v>0</v>
      </c>
      <c r="V55" s="179">
        <v>4</v>
      </c>
      <c r="W55" s="108">
        <v>3</v>
      </c>
      <c r="X55" s="108"/>
      <c r="Y55" s="109">
        <v>0</v>
      </c>
      <c r="Z55" s="110">
        <v>0</v>
      </c>
      <c r="AA55" s="108" t="s">
        <v>571</v>
      </c>
      <c r="AB55" s="110"/>
      <c r="AC55" s="109">
        <v>0</v>
      </c>
      <c r="AD55" s="181">
        <f t="shared" si="0"/>
        <v>15.4</v>
      </c>
      <c r="AE55" s="195" t="s">
        <v>680</v>
      </c>
      <c r="AF55" s="125">
        <f>AD40+AD41+AD53+AD54+AD55</f>
        <v>172.69320000000002</v>
      </c>
    </row>
    <row r="56" spans="1:32" s="56" customFormat="1" ht="33.75" x14ac:dyDescent="0.2">
      <c r="A56" s="175">
        <v>41</v>
      </c>
      <c r="B56" s="428"/>
      <c r="C56" s="103" t="s">
        <v>681</v>
      </c>
      <c r="D56" s="166" t="s">
        <v>682</v>
      </c>
      <c r="E56" s="196"/>
      <c r="F56" s="197">
        <v>41243</v>
      </c>
      <c r="G56" s="197"/>
      <c r="H56" s="106">
        <v>2</v>
      </c>
      <c r="I56" s="107">
        <v>1.26</v>
      </c>
      <c r="J56" s="107"/>
      <c r="K56" s="198"/>
      <c r="L56" s="198"/>
      <c r="M56" s="198"/>
      <c r="N56" s="179">
        <v>1</v>
      </c>
      <c r="O56" s="179"/>
      <c r="P56" s="179"/>
      <c r="Q56" s="179"/>
      <c r="R56" s="179"/>
      <c r="S56" s="179"/>
      <c r="T56" s="179"/>
      <c r="U56" s="198">
        <v>6</v>
      </c>
      <c r="V56" s="179"/>
      <c r="W56" s="198"/>
      <c r="X56" s="198"/>
      <c r="Y56" s="109">
        <v>2.7349999999999999</v>
      </c>
      <c r="Z56" s="180">
        <v>0</v>
      </c>
      <c r="AA56" s="179" t="s">
        <v>571</v>
      </c>
      <c r="AB56" s="110"/>
      <c r="AC56" s="110"/>
      <c r="AD56" s="181">
        <f t="shared" si="0"/>
        <v>26.372499999999995</v>
      </c>
      <c r="AE56" s="56" t="s">
        <v>683</v>
      </c>
      <c r="AF56" s="55"/>
    </row>
    <row r="57" spans="1:32" s="56" customFormat="1" ht="30" customHeight="1" x14ac:dyDescent="0.2">
      <c r="A57" s="199">
        <v>42</v>
      </c>
      <c r="B57" s="200"/>
      <c r="C57" s="201" t="s">
        <v>684</v>
      </c>
      <c r="D57" s="200"/>
      <c r="E57" s="202"/>
      <c r="F57" s="203">
        <v>39082</v>
      </c>
      <c r="G57" s="203"/>
      <c r="H57" s="204">
        <v>2</v>
      </c>
      <c r="I57" s="205">
        <v>2</v>
      </c>
      <c r="J57" s="205"/>
      <c r="K57" s="206"/>
      <c r="L57" s="206"/>
      <c r="M57" s="206"/>
      <c r="N57" s="206">
        <v>1</v>
      </c>
      <c r="O57" s="206"/>
      <c r="P57" s="206"/>
      <c r="Q57" s="206"/>
      <c r="R57" s="206"/>
      <c r="S57" s="206"/>
      <c r="T57" s="206"/>
      <c r="U57" s="206">
        <v>9</v>
      </c>
      <c r="V57" s="206"/>
      <c r="W57" s="206"/>
      <c r="X57" s="206"/>
      <c r="Y57" s="207">
        <f>3.14+2.15</f>
        <v>5.29</v>
      </c>
      <c r="Z57" s="208"/>
      <c r="AA57" s="206"/>
      <c r="AB57" s="208"/>
      <c r="AC57" s="208"/>
      <c r="AD57" s="209">
        <f t="shared" si="0"/>
        <v>42.215000000000003</v>
      </c>
      <c r="AE57" s="56" t="s">
        <v>685</v>
      </c>
      <c r="AF57" s="55"/>
    </row>
    <row r="58" spans="1:32" s="56" customFormat="1" ht="36" customHeight="1" x14ac:dyDescent="0.2">
      <c r="A58" s="199">
        <v>43</v>
      </c>
      <c r="B58" s="200"/>
      <c r="C58" s="201" t="s">
        <v>686</v>
      </c>
      <c r="D58" s="200"/>
      <c r="E58" s="202"/>
      <c r="F58" s="203">
        <v>39082</v>
      </c>
      <c r="G58" s="203"/>
      <c r="H58" s="204">
        <v>2</v>
      </c>
      <c r="I58" s="205">
        <v>2</v>
      </c>
      <c r="J58" s="205"/>
      <c r="K58" s="206"/>
      <c r="L58" s="206"/>
      <c r="M58" s="206"/>
      <c r="N58" s="206">
        <v>1</v>
      </c>
      <c r="O58" s="206"/>
      <c r="P58" s="206"/>
      <c r="Q58" s="206"/>
      <c r="R58" s="206"/>
      <c r="S58" s="206"/>
      <c r="T58" s="206"/>
      <c r="U58" s="206">
        <v>5</v>
      </c>
      <c r="V58" s="206">
        <v>1</v>
      </c>
      <c r="W58" s="206"/>
      <c r="X58" s="206"/>
      <c r="Y58" s="207">
        <f>3.14+2.15</f>
        <v>5.29</v>
      </c>
      <c r="Z58" s="208"/>
      <c r="AA58" s="206"/>
      <c r="AB58" s="208"/>
      <c r="AC58" s="208"/>
      <c r="AD58" s="209">
        <f t="shared" si="0"/>
        <v>36.115000000000002</v>
      </c>
      <c r="AE58" s="56" t="s">
        <v>687</v>
      </c>
      <c r="AF58" s="55"/>
    </row>
    <row r="59" spans="1:32" s="56" customFormat="1" ht="36" customHeight="1" x14ac:dyDescent="0.2">
      <c r="A59" s="199"/>
      <c r="B59" s="200"/>
      <c r="C59" s="201" t="s">
        <v>688</v>
      </c>
      <c r="D59" s="200"/>
      <c r="E59" s="202"/>
      <c r="F59" s="203">
        <v>39082</v>
      </c>
      <c r="G59" s="203"/>
      <c r="H59" s="204"/>
      <c r="I59" s="205"/>
      <c r="J59" s="205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7"/>
      <c r="Z59" s="208"/>
      <c r="AA59" s="206"/>
      <c r="AB59" s="208"/>
      <c r="AC59" s="208"/>
      <c r="AD59" s="209">
        <f t="shared" si="0"/>
        <v>0</v>
      </c>
      <c r="AE59" s="56" t="s">
        <v>689</v>
      </c>
      <c r="AF59" s="55"/>
    </row>
    <row r="60" spans="1:32" s="56" customFormat="1" ht="31.35" customHeight="1" x14ac:dyDescent="0.2">
      <c r="A60" s="175">
        <v>44</v>
      </c>
      <c r="B60" s="210" t="s">
        <v>690</v>
      </c>
      <c r="C60" s="211"/>
      <c r="D60" s="429" t="s">
        <v>691</v>
      </c>
      <c r="E60" s="104"/>
      <c r="F60" s="212" t="s">
        <v>692</v>
      </c>
      <c r="G60" s="212"/>
      <c r="H60" s="106">
        <v>1</v>
      </c>
      <c r="I60" s="106">
        <v>0.63</v>
      </c>
      <c r="J60" s="106"/>
      <c r="K60" s="108"/>
      <c r="L60" s="108"/>
      <c r="M60" s="108">
        <v>1</v>
      </c>
      <c r="N60" s="108"/>
      <c r="O60" s="108"/>
      <c r="P60" s="108"/>
      <c r="Q60" s="108"/>
      <c r="R60" s="108"/>
      <c r="S60" s="108"/>
      <c r="T60" s="108"/>
      <c r="U60" s="108">
        <v>1</v>
      </c>
      <c r="V60" s="213"/>
      <c r="W60" s="108">
        <v>9</v>
      </c>
      <c r="X60" s="108"/>
      <c r="Y60" s="109">
        <v>1.6E-2</v>
      </c>
      <c r="Z60" s="110">
        <v>6.4160000000000013</v>
      </c>
      <c r="AA60" s="108" t="s">
        <v>571</v>
      </c>
      <c r="AB60" s="110"/>
      <c r="AC60" s="110"/>
      <c r="AD60" s="181">
        <f t="shared" si="0"/>
        <v>11.713600000000001</v>
      </c>
      <c r="AF60" s="55"/>
    </row>
    <row r="61" spans="1:32" s="56" customFormat="1" ht="31.35" customHeight="1" x14ac:dyDescent="0.2">
      <c r="A61" s="175">
        <v>45</v>
      </c>
      <c r="B61" s="214" t="s">
        <v>693</v>
      </c>
      <c r="C61" s="211"/>
      <c r="D61" s="443"/>
      <c r="E61" s="104"/>
      <c r="F61" s="212" t="s">
        <v>692</v>
      </c>
      <c r="G61" s="212"/>
      <c r="H61" s="106">
        <v>1</v>
      </c>
      <c r="I61" s="106">
        <v>0.4</v>
      </c>
      <c r="J61" s="106"/>
      <c r="K61" s="108"/>
      <c r="L61" s="108"/>
      <c r="M61" s="108">
        <v>1</v>
      </c>
      <c r="N61" s="108"/>
      <c r="O61" s="108"/>
      <c r="P61" s="108"/>
      <c r="Q61" s="108"/>
      <c r="R61" s="108"/>
      <c r="S61" s="108"/>
      <c r="T61" s="108"/>
      <c r="U61" s="108">
        <v>1</v>
      </c>
      <c r="V61" s="108"/>
      <c r="W61" s="108"/>
      <c r="X61" s="108"/>
      <c r="Y61" s="109"/>
      <c r="Z61" s="110"/>
      <c r="AA61" s="108" t="s">
        <v>571</v>
      </c>
      <c r="AB61" s="110"/>
      <c r="AC61" s="110"/>
      <c r="AD61" s="181">
        <f t="shared" si="0"/>
        <v>4.5999999999999996</v>
      </c>
      <c r="AF61" s="55"/>
    </row>
    <row r="62" spans="1:32" s="56" customFormat="1" ht="31.35" customHeight="1" x14ac:dyDescent="0.2">
      <c r="A62" s="175">
        <v>46</v>
      </c>
      <c r="B62" s="214" t="s">
        <v>694</v>
      </c>
      <c r="C62" s="211"/>
      <c r="D62" s="443"/>
      <c r="E62" s="104"/>
      <c r="F62" s="212" t="s">
        <v>692</v>
      </c>
      <c r="G62" s="212"/>
      <c r="H62" s="106">
        <v>1</v>
      </c>
      <c r="I62" s="215">
        <v>0.25</v>
      </c>
      <c r="J62" s="215"/>
      <c r="K62" s="108"/>
      <c r="L62" s="108"/>
      <c r="M62" s="108">
        <v>1</v>
      </c>
      <c r="N62" s="108"/>
      <c r="O62" s="108"/>
      <c r="P62" s="108"/>
      <c r="Q62" s="108"/>
      <c r="R62" s="108"/>
      <c r="S62" s="108"/>
      <c r="T62" s="108"/>
      <c r="U62" s="108">
        <v>1</v>
      </c>
      <c r="V62" s="108"/>
      <c r="W62" s="108"/>
      <c r="X62" s="108"/>
      <c r="Y62" s="109"/>
      <c r="Z62" s="110">
        <v>2.3E-2</v>
      </c>
      <c r="AA62" s="108" t="s">
        <v>571</v>
      </c>
      <c r="AB62" s="110"/>
      <c r="AC62" s="110"/>
      <c r="AD62" s="181">
        <f t="shared" si="0"/>
        <v>4.6252999999999993</v>
      </c>
      <c r="AF62" s="55"/>
    </row>
    <row r="63" spans="1:32" s="56" customFormat="1" ht="31.35" customHeight="1" x14ac:dyDescent="0.2">
      <c r="A63" s="175">
        <v>47</v>
      </c>
      <c r="B63" s="214" t="s">
        <v>695</v>
      </c>
      <c r="C63" s="211"/>
      <c r="D63" s="443"/>
      <c r="E63" s="104"/>
      <c r="F63" s="212" t="s">
        <v>692</v>
      </c>
      <c r="G63" s="212"/>
      <c r="H63" s="106">
        <v>1</v>
      </c>
      <c r="I63" s="190">
        <v>0.16</v>
      </c>
      <c r="J63" s="190"/>
      <c r="K63" s="108"/>
      <c r="L63" s="108"/>
      <c r="M63" s="108">
        <v>1</v>
      </c>
      <c r="N63" s="108"/>
      <c r="O63" s="108"/>
      <c r="P63" s="108"/>
      <c r="Q63" s="108"/>
      <c r="R63" s="108"/>
      <c r="S63" s="108"/>
      <c r="T63" s="108"/>
      <c r="U63" s="108">
        <v>1</v>
      </c>
      <c r="V63" s="108"/>
      <c r="W63" s="108"/>
      <c r="X63" s="108"/>
      <c r="Y63" s="109"/>
      <c r="Z63" s="110"/>
      <c r="AA63" s="108" t="s">
        <v>571</v>
      </c>
      <c r="AB63" s="110"/>
      <c r="AC63" s="110"/>
      <c r="AD63" s="181">
        <f t="shared" si="0"/>
        <v>4.5999999999999996</v>
      </c>
      <c r="AF63" s="55"/>
    </row>
    <row r="64" spans="1:32" s="56" customFormat="1" ht="31.35" customHeight="1" x14ac:dyDescent="0.2">
      <c r="A64" s="175">
        <v>48</v>
      </c>
      <c r="B64" s="214" t="s">
        <v>696</v>
      </c>
      <c r="C64" s="211"/>
      <c r="D64" s="443"/>
      <c r="E64" s="104"/>
      <c r="F64" s="212" t="s">
        <v>692</v>
      </c>
      <c r="G64" s="212"/>
      <c r="H64" s="106">
        <v>1</v>
      </c>
      <c r="I64" s="190">
        <v>0.25</v>
      </c>
      <c r="J64" s="190"/>
      <c r="K64" s="108"/>
      <c r="L64" s="108"/>
      <c r="M64" s="108">
        <v>1</v>
      </c>
      <c r="N64" s="108"/>
      <c r="O64" s="108"/>
      <c r="P64" s="108"/>
      <c r="Q64" s="108"/>
      <c r="R64" s="108"/>
      <c r="S64" s="108"/>
      <c r="T64" s="108"/>
      <c r="U64" s="108">
        <v>1</v>
      </c>
      <c r="V64" s="108"/>
      <c r="W64" s="108"/>
      <c r="X64" s="108"/>
      <c r="Y64" s="109"/>
      <c r="Z64" s="110">
        <v>0.52900000000000003</v>
      </c>
      <c r="AA64" s="108" t="s">
        <v>571</v>
      </c>
      <c r="AB64" s="110"/>
      <c r="AC64" s="110"/>
      <c r="AD64" s="181">
        <f t="shared" si="0"/>
        <v>5.1818999999999997</v>
      </c>
      <c r="AF64" s="55"/>
    </row>
    <row r="65" spans="1:32" s="56" customFormat="1" ht="31.35" customHeight="1" x14ac:dyDescent="0.2">
      <c r="A65" s="175">
        <v>49</v>
      </c>
      <c r="B65" s="216" t="s">
        <v>697</v>
      </c>
      <c r="C65" s="211"/>
      <c r="D65" s="443"/>
      <c r="E65" s="104"/>
      <c r="F65" s="212" t="s">
        <v>692</v>
      </c>
      <c r="G65" s="212"/>
      <c r="H65" s="106">
        <v>1</v>
      </c>
      <c r="I65" s="190">
        <v>0.16</v>
      </c>
      <c r="J65" s="190"/>
      <c r="K65" s="108"/>
      <c r="L65" s="108"/>
      <c r="M65" s="108">
        <v>1</v>
      </c>
      <c r="N65" s="108"/>
      <c r="O65" s="108"/>
      <c r="P65" s="108"/>
      <c r="Q65" s="108"/>
      <c r="R65" s="108"/>
      <c r="S65" s="108"/>
      <c r="T65" s="108"/>
      <c r="U65" s="108">
        <v>1</v>
      </c>
      <c r="V65" s="108"/>
      <c r="W65" s="108">
        <v>1</v>
      </c>
      <c r="X65" s="108"/>
      <c r="Y65" s="109"/>
      <c r="Z65" s="110">
        <v>6.9000000000000006E-2</v>
      </c>
      <c r="AA65" s="108" t="s">
        <v>571</v>
      </c>
      <c r="AB65" s="110"/>
      <c r="AC65" s="110"/>
      <c r="AD65" s="181">
        <f t="shared" si="0"/>
        <v>4.6758999999999995</v>
      </c>
      <c r="AF65" s="55"/>
    </row>
    <row r="66" spans="1:32" s="56" customFormat="1" ht="31.35" customHeight="1" x14ac:dyDescent="0.2">
      <c r="A66" s="175">
        <v>50</v>
      </c>
      <c r="B66" s="214" t="s">
        <v>698</v>
      </c>
      <c r="C66" s="211"/>
      <c r="D66" s="443"/>
      <c r="E66" s="104"/>
      <c r="F66" s="212" t="s">
        <v>692</v>
      </c>
      <c r="G66" s="212"/>
      <c r="H66" s="106">
        <v>3</v>
      </c>
      <c r="I66" s="190">
        <v>0.66</v>
      </c>
      <c r="J66" s="190"/>
      <c r="K66" s="108"/>
      <c r="L66" s="108"/>
      <c r="M66" s="108">
        <v>3</v>
      </c>
      <c r="N66" s="108"/>
      <c r="O66" s="108"/>
      <c r="P66" s="108"/>
      <c r="Q66" s="108"/>
      <c r="R66" s="108"/>
      <c r="S66" s="108"/>
      <c r="T66" s="108"/>
      <c r="U66" s="108">
        <v>3</v>
      </c>
      <c r="V66" s="108"/>
      <c r="W66" s="108">
        <v>1</v>
      </c>
      <c r="X66" s="108"/>
      <c r="Y66" s="109"/>
      <c r="Z66" s="110">
        <v>1.01</v>
      </c>
      <c r="AA66" s="108" t="s">
        <v>571</v>
      </c>
      <c r="AB66" s="110"/>
      <c r="AC66" s="110">
        <v>10.019</v>
      </c>
      <c r="AD66" s="181">
        <f t="shared" si="0"/>
        <v>29.939500000000002</v>
      </c>
      <c r="AF66" s="55"/>
    </row>
    <row r="67" spans="1:32" s="56" customFormat="1" ht="31.35" customHeight="1" x14ac:dyDescent="0.2">
      <c r="A67" s="175">
        <v>51</v>
      </c>
      <c r="B67" s="214" t="s">
        <v>699</v>
      </c>
      <c r="C67" s="211"/>
      <c r="D67" s="443"/>
      <c r="E67" s="104"/>
      <c r="F67" s="212" t="s">
        <v>692</v>
      </c>
      <c r="G67" s="212"/>
      <c r="H67" s="106">
        <v>1</v>
      </c>
      <c r="I67" s="109">
        <v>0.25</v>
      </c>
      <c r="J67" s="109"/>
      <c r="K67" s="108"/>
      <c r="L67" s="108"/>
      <c r="M67" s="108">
        <v>1</v>
      </c>
      <c r="N67" s="108"/>
      <c r="O67" s="108"/>
      <c r="P67" s="108"/>
      <c r="Q67" s="108"/>
      <c r="R67" s="108"/>
      <c r="S67" s="108"/>
      <c r="T67" s="108"/>
      <c r="U67" s="108">
        <v>1</v>
      </c>
      <c r="V67" s="108"/>
      <c r="W67" s="108">
        <v>1</v>
      </c>
      <c r="X67" s="108"/>
      <c r="Y67" s="109"/>
      <c r="Z67" s="110">
        <v>0.63</v>
      </c>
      <c r="AA67" s="108" t="s">
        <v>571</v>
      </c>
      <c r="AB67" s="110"/>
      <c r="AC67" s="110"/>
      <c r="AD67" s="181">
        <f t="shared" si="0"/>
        <v>5.2929999999999993</v>
      </c>
      <c r="AF67" s="55"/>
    </row>
    <row r="68" spans="1:32" s="56" customFormat="1" ht="31.35" customHeight="1" x14ac:dyDescent="0.2">
      <c r="A68" s="175">
        <v>52</v>
      </c>
      <c r="B68" s="214" t="s">
        <v>700</v>
      </c>
      <c r="C68" s="211"/>
      <c r="D68" s="443"/>
      <c r="E68" s="104"/>
      <c r="F68" s="212" t="s">
        <v>692</v>
      </c>
      <c r="G68" s="212"/>
      <c r="H68" s="106">
        <v>2</v>
      </c>
      <c r="I68" s="106">
        <f>(400+160)/1000</f>
        <v>0.56000000000000005</v>
      </c>
      <c r="J68" s="106"/>
      <c r="K68" s="108"/>
      <c r="L68" s="108"/>
      <c r="M68" s="108">
        <v>2</v>
      </c>
      <c r="N68" s="108"/>
      <c r="O68" s="108"/>
      <c r="P68" s="108"/>
      <c r="Q68" s="108"/>
      <c r="R68" s="108"/>
      <c r="S68" s="108"/>
      <c r="T68" s="108"/>
      <c r="U68" s="108">
        <v>2</v>
      </c>
      <c r="V68" s="106"/>
      <c r="W68" s="108">
        <v>1</v>
      </c>
      <c r="X68" s="108"/>
      <c r="Y68" s="109"/>
      <c r="Z68" s="110">
        <v>0.48</v>
      </c>
      <c r="AA68" s="108" t="s">
        <v>571</v>
      </c>
      <c r="AB68" s="110"/>
      <c r="AC68" s="110"/>
      <c r="AD68" s="181">
        <f t="shared" si="0"/>
        <v>9.7279999999999998</v>
      </c>
      <c r="AF68" s="55"/>
    </row>
    <row r="69" spans="1:32" s="56" customFormat="1" ht="31.35" customHeight="1" x14ac:dyDescent="0.2">
      <c r="A69" s="175">
        <v>53</v>
      </c>
      <c r="B69" s="214" t="s">
        <v>701</v>
      </c>
      <c r="C69" s="211"/>
      <c r="D69" s="443"/>
      <c r="E69" s="104"/>
      <c r="F69" s="212" t="s">
        <v>692</v>
      </c>
      <c r="G69" s="212"/>
      <c r="H69" s="106">
        <v>1</v>
      </c>
      <c r="I69" s="109">
        <v>0.25</v>
      </c>
      <c r="J69" s="109"/>
      <c r="K69" s="108"/>
      <c r="L69" s="108"/>
      <c r="M69" s="108">
        <v>1</v>
      </c>
      <c r="N69" s="108"/>
      <c r="O69" s="108"/>
      <c r="P69" s="108"/>
      <c r="Q69" s="108"/>
      <c r="R69" s="108"/>
      <c r="S69" s="108"/>
      <c r="T69" s="108"/>
      <c r="U69" s="108">
        <v>1</v>
      </c>
      <c r="V69" s="108"/>
      <c r="W69" s="108">
        <v>2</v>
      </c>
      <c r="X69" s="108"/>
      <c r="Y69" s="109"/>
      <c r="Z69" s="110">
        <v>0.25</v>
      </c>
      <c r="AA69" s="108" t="s">
        <v>571</v>
      </c>
      <c r="AB69" s="110"/>
      <c r="AC69" s="110"/>
      <c r="AD69" s="181">
        <f t="shared" si="0"/>
        <v>4.875</v>
      </c>
      <c r="AF69" s="55"/>
    </row>
    <row r="70" spans="1:32" s="56" customFormat="1" ht="31.35" customHeight="1" x14ac:dyDescent="0.2">
      <c r="A70" s="175">
        <v>54</v>
      </c>
      <c r="B70" s="214" t="s">
        <v>702</v>
      </c>
      <c r="C70" s="211"/>
      <c r="D70" s="443"/>
      <c r="E70" s="104"/>
      <c r="F70" s="212" t="s">
        <v>692</v>
      </c>
      <c r="G70" s="212"/>
      <c r="H70" s="106">
        <v>1</v>
      </c>
      <c r="I70" s="217">
        <v>0.1</v>
      </c>
      <c r="J70" s="217"/>
      <c r="K70" s="108"/>
      <c r="L70" s="108"/>
      <c r="M70" s="108">
        <v>1</v>
      </c>
      <c r="N70" s="108"/>
      <c r="O70" s="108"/>
      <c r="P70" s="108"/>
      <c r="Q70" s="108"/>
      <c r="R70" s="108"/>
      <c r="S70" s="108"/>
      <c r="T70" s="108"/>
      <c r="U70" s="108">
        <v>1</v>
      </c>
      <c r="V70" s="108"/>
      <c r="W70" s="108"/>
      <c r="X70" s="108"/>
      <c r="Y70" s="109"/>
      <c r="Z70" s="110">
        <v>0.79800000000000004</v>
      </c>
      <c r="AA70" s="108" t="s">
        <v>571</v>
      </c>
      <c r="AB70" s="110"/>
      <c r="AC70" s="110"/>
      <c r="AD70" s="181">
        <f t="shared" si="0"/>
        <v>5.4778000000000002</v>
      </c>
      <c r="AF70" s="55"/>
    </row>
    <row r="71" spans="1:32" s="56" customFormat="1" ht="31.35" customHeight="1" x14ac:dyDescent="0.2">
      <c r="A71" s="175">
        <v>55</v>
      </c>
      <c r="B71" s="218" t="s">
        <v>703</v>
      </c>
      <c r="C71" s="211"/>
      <c r="D71" s="443"/>
      <c r="E71" s="104"/>
      <c r="F71" s="212" t="s">
        <v>692</v>
      </c>
      <c r="G71" s="212"/>
      <c r="H71" s="106">
        <v>1</v>
      </c>
      <c r="I71" s="217">
        <v>0.4</v>
      </c>
      <c r="J71" s="217"/>
      <c r="K71" s="108"/>
      <c r="L71" s="108"/>
      <c r="M71" s="108">
        <v>1</v>
      </c>
      <c r="N71" s="108"/>
      <c r="O71" s="108"/>
      <c r="P71" s="108"/>
      <c r="Q71" s="108"/>
      <c r="R71" s="108"/>
      <c r="S71" s="108"/>
      <c r="T71" s="108"/>
      <c r="U71" s="108">
        <v>1</v>
      </c>
      <c r="V71" s="108"/>
      <c r="W71" s="108">
        <v>1</v>
      </c>
      <c r="X71" s="108"/>
      <c r="Y71" s="109">
        <v>2.3E-2</v>
      </c>
      <c r="Z71" s="110">
        <v>2.9</v>
      </c>
      <c r="AA71" s="108" t="s">
        <v>571</v>
      </c>
      <c r="AB71" s="110"/>
      <c r="AC71" s="110"/>
      <c r="AD71" s="181">
        <f t="shared" si="0"/>
        <v>7.8704999999999998</v>
      </c>
      <c r="AF71" s="55"/>
    </row>
    <row r="72" spans="1:32" s="56" customFormat="1" ht="31.35" customHeight="1" x14ac:dyDescent="0.2">
      <c r="A72" s="175">
        <v>56</v>
      </c>
      <c r="B72" s="214" t="s">
        <v>704</v>
      </c>
      <c r="C72" s="211"/>
      <c r="D72" s="443"/>
      <c r="E72" s="104"/>
      <c r="F72" s="212" t="s">
        <v>692</v>
      </c>
      <c r="G72" s="212"/>
      <c r="H72" s="106">
        <v>2</v>
      </c>
      <c r="I72" s="106">
        <v>0.8</v>
      </c>
      <c r="J72" s="106"/>
      <c r="K72" s="108"/>
      <c r="L72" s="108"/>
      <c r="M72" s="108">
        <v>2</v>
      </c>
      <c r="N72" s="108"/>
      <c r="O72" s="108"/>
      <c r="P72" s="108"/>
      <c r="Q72" s="108"/>
      <c r="R72" s="108"/>
      <c r="S72" s="108"/>
      <c r="T72" s="108"/>
      <c r="U72" s="108">
        <v>2</v>
      </c>
      <c r="V72" s="108"/>
      <c r="W72" s="108"/>
      <c r="X72" s="108"/>
      <c r="Y72" s="109"/>
      <c r="Z72" s="110">
        <v>1.1200000000000001</v>
      </c>
      <c r="AA72" s="108" t="s">
        <v>571</v>
      </c>
      <c r="AB72" s="110"/>
      <c r="AC72" s="110"/>
      <c r="AD72" s="181">
        <f t="shared" si="0"/>
        <v>10.431999999999999</v>
      </c>
      <c r="AF72" s="55"/>
    </row>
    <row r="73" spans="1:32" s="56" customFormat="1" ht="31.35" customHeight="1" x14ac:dyDescent="0.2">
      <c r="A73" s="175">
        <v>59</v>
      </c>
      <c r="B73" s="214" t="s">
        <v>705</v>
      </c>
      <c r="C73" s="211"/>
      <c r="D73" s="443"/>
      <c r="E73" s="104"/>
      <c r="F73" s="212" t="s">
        <v>692</v>
      </c>
      <c r="G73" s="212"/>
      <c r="H73" s="106">
        <v>2</v>
      </c>
      <c r="I73" s="106">
        <v>0.5</v>
      </c>
      <c r="J73" s="106"/>
      <c r="K73" s="108"/>
      <c r="L73" s="108"/>
      <c r="M73" s="108">
        <v>2</v>
      </c>
      <c r="N73" s="108"/>
      <c r="O73" s="108"/>
      <c r="P73" s="108"/>
      <c r="Q73" s="108"/>
      <c r="R73" s="108"/>
      <c r="S73" s="108"/>
      <c r="T73" s="108"/>
      <c r="U73" s="108">
        <v>2</v>
      </c>
      <c r="V73" s="106"/>
      <c r="W73" s="108">
        <v>2</v>
      </c>
      <c r="X73" s="108"/>
      <c r="Y73" s="109"/>
      <c r="Z73" s="110">
        <v>0.03</v>
      </c>
      <c r="AA73" s="108" t="s">
        <v>571</v>
      </c>
      <c r="AB73" s="110"/>
      <c r="AC73" s="110"/>
      <c r="AD73" s="181">
        <f t="shared" si="0"/>
        <v>9.2329999999999988</v>
      </c>
      <c r="AF73" s="55"/>
    </row>
    <row r="74" spans="1:32" s="56" customFormat="1" ht="31.35" customHeight="1" x14ac:dyDescent="0.2">
      <c r="A74" s="175">
        <v>60</v>
      </c>
      <c r="B74" s="214" t="s">
        <v>706</v>
      </c>
      <c r="C74" s="211"/>
      <c r="D74" s="443"/>
      <c r="E74" s="104"/>
      <c r="F74" s="212" t="s">
        <v>692</v>
      </c>
      <c r="G74" s="212"/>
      <c r="H74" s="106">
        <v>2</v>
      </c>
      <c r="I74" s="106">
        <v>0.5</v>
      </c>
      <c r="J74" s="106"/>
      <c r="K74" s="108"/>
      <c r="L74" s="108"/>
      <c r="M74" s="108">
        <v>2</v>
      </c>
      <c r="N74" s="108"/>
      <c r="O74" s="108"/>
      <c r="P74" s="108"/>
      <c r="Q74" s="108"/>
      <c r="R74" s="108"/>
      <c r="S74" s="108"/>
      <c r="T74" s="108"/>
      <c r="U74" s="108">
        <v>2</v>
      </c>
      <c r="V74" s="106"/>
      <c r="W74" s="108">
        <v>2</v>
      </c>
      <c r="X74" s="108"/>
      <c r="Y74" s="109"/>
      <c r="Z74" s="110">
        <v>0.10200000000000001</v>
      </c>
      <c r="AA74" s="108" t="s">
        <v>571</v>
      </c>
      <c r="AB74" s="110"/>
      <c r="AC74" s="110"/>
      <c r="AD74" s="181">
        <f t="shared" si="0"/>
        <v>9.3121999999999989</v>
      </c>
      <c r="AF74" s="55"/>
    </row>
    <row r="75" spans="1:32" s="56" customFormat="1" ht="31.35" customHeight="1" x14ac:dyDescent="0.2">
      <c r="A75" s="175">
        <v>61</v>
      </c>
      <c r="B75" s="214" t="s">
        <v>707</v>
      </c>
      <c r="C75" s="211"/>
      <c r="D75" s="443"/>
      <c r="E75" s="104"/>
      <c r="F75" s="212" t="s">
        <v>692</v>
      </c>
      <c r="G75" s="212"/>
      <c r="H75" s="106">
        <v>1</v>
      </c>
      <c r="I75" s="109">
        <v>0.25</v>
      </c>
      <c r="J75" s="109"/>
      <c r="K75" s="108"/>
      <c r="L75" s="108"/>
      <c r="M75" s="108">
        <v>1</v>
      </c>
      <c r="N75" s="108"/>
      <c r="O75" s="108"/>
      <c r="P75" s="108"/>
      <c r="Q75" s="108"/>
      <c r="R75" s="108"/>
      <c r="S75" s="108"/>
      <c r="T75" s="108"/>
      <c r="U75" s="108">
        <v>1</v>
      </c>
      <c r="V75" s="108">
        <v>1</v>
      </c>
      <c r="W75" s="108">
        <v>2</v>
      </c>
      <c r="X75" s="108"/>
      <c r="Y75" s="109"/>
      <c r="Z75" s="110">
        <v>2.1260000000000003</v>
      </c>
      <c r="AA75" s="108" t="s">
        <v>571</v>
      </c>
      <c r="AB75" s="110"/>
      <c r="AC75" s="110"/>
      <c r="AD75" s="181">
        <f t="shared" si="0"/>
        <v>10.038599999999999</v>
      </c>
      <c r="AF75" s="55"/>
    </row>
    <row r="76" spans="1:32" s="56" customFormat="1" ht="31.35" customHeight="1" x14ac:dyDescent="0.2">
      <c r="A76" s="175">
        <v>62</v>
      </c>
      <c r="B76" s="214" t="s">
        <v>708</v>
      </c>
      <c r="C76" s="211"/>
      <c r="D76" s="443"/>
      <c r="E76" s="104"/>
      <c r="F76" s="212" t="s">
        <v>692</v>
      </c>
      <c r="G76" s="212"/>
      <c r="H76" s="106">
        <v>1</v>
      </c>
      <c r="I76" s="109">
        <v>0.25</v>
      </c>
      <c r="J76" s="109"/>
      <c r="K76" s="108"/>
      <c r="L76" s="108"/>
      <c r="M76" s="108">
        <v>1</v>
      </c>
      <c r="N76" s="108"/>
      <c r="O76" s="108"/>
      <c r="P76" s="108"/>
      <c r="Q76" s="108"/>
      <c r="R76" s="108"/>
      <c r="S76" s="108"/>
      <c r="T76" s="108"/>
      <c r="U76" s="108">
        <v>1</v>
      </c>
      <c r="V76" s="108"/>
      <c r="W76" s="108">
        <v>1</v>
      </c>
      <c r="X76" s="108"/>
      <c r="Y76" s="109"/>
      <c r="Z76" s="110">
        <v>1.4999999999999999E-2</v>
      </c>
      <c r="AA76" s="108" t="s">
        <v>571</v>
      </c>
      <c r="AB76" s="110"/>
      <c r="AC76" s="110"/>
      <c r="AD76" s="181">
        <f t="shared" si="0"/>
        <v>4.6164999999999994</v>
      </c>
      <c r="AF76" s="55"/>
    </row>
    <row r="77" spans="1:32" s="56" customFormat="1" ht="31.35" customHeight="1" x14ac:dyDescent="0.2">
      <c r="A77" s="175">
        <v>63</v>
      </c>
      <c r="B77" s="214" t="s">
        <v>709</v>
      </c>
      <c r="C77" s="211"/>
      <c r="D77" s="443"/>
      <c r="E77" s="104"/>
      <c r="F77" s="212" t="s">
        <v>692</v>
      </c>
      <c r="G77" s="212"/>
      <c r="H77" s="106">
        <v>1</v>
      </c>
      <c r="I77" s="109">
        <v>0.25</v>
      </c>
      <c r="J77" s="109"/>
      <c r="K77" s="108"/>
      <c r="L77" s="108"/>
      <c r="M77" s="108">
        <v>1</v>
      </c>
      <c r="N77" s="108"/>
      <c r="O77" s="108"/>
      <c r="P77" s="108"/>
      <c r="Q77" s="108"/>
      <c r="R77" s="108"/>
      <c r="S77" s="108"/>
      <c r="T77" s="108"/>
      <c r="U77" s="108">
        <v>1</v>
      </c>
      <c r="V77" s="108"/>
      <c r="W77" s="108">
        <v>1</v>
      </c>
      <c r="X77" s="108"/>
      <c r="Y77" s="109"/>
      <c r="Z77" s="110">
        <v>1.4999999999999999E-2</v>
      </c>
      <c r="AA77" s="108" t="s">
        <v>571</v>
      </c>
      <c r="AB77" s="110"/>
      <c r="AC77" s="110"/>
      <c r="AD77" s="181">
        <f t="shared" si="0"/>
        <v>4.6164999999999994</v>
      </c>
      <c r="AF77" s="55"/>
    </row>
    <row r="78" spans="1:32" s="56" customFormat="1" ht="31.35" customHeight="1" x14ac:dyDescent="0.2">
      <c r="A78" s="175">
        <v>64</v>
      </c>
      <c r="B78" s="219" t="s">
        <v>710</v>
      </c>
      <c r="C78" s="211"/>
      <c r="D78" s="443"/>
      <c r="E78" s="104"/>
      <c r="F78" s="212" t="s">
        <v>692</v>
      </c>
      <c r="G78" s="212"/>
      <c r="H78" s="106">
        <v>2</v>
      </c>
      <c r="I78" s="109">
        <f>(160+250)/1000</f>
        <v>0.41</v>
      </c>
      <c r="J78" s="109"/>
      <c r="K78" s="108"/>
      <c r="L78" s="108"/>
      <c r="M78" s="108">
        <v>2</v>
      </c>
      <c r="N78" s="108"/>
      <c r="O78" s="108"/>
      <c r="P78" s="108"/>
      <c r="Q78" s="108"/>
      <c r="R78" s="108"/>
      <c r="S78" s="108"/>
      <c r="T78" s="108"/>
      <c r="U78" s="108">
        <v>2</v>
      </c>
      <c r="V78" s="108"/>
      <c r="W78" s="108">
        <v>2</v>
      </c>
      <c r="X78" s="108"/>
      <c r="Y78" s="109">
        <v>0.11799999999999999</v>
      </c>
      <c r="Z78" s="110">
        <v>0.28000000000000003</v>
      </c>
      <c r="AA78" s="108" t="s">
        <v>571</v>
      </c>
      <c r="AB78" s="110"/>
      <c r="AC78" s="110"/>
      <c r="AD78" s="181">
        <f t="shared" si="0"/>
        <v>9.9209999999999994</v>
      </c>
      <c r="AF78" s="55"/>
    </row>
    <row r="79" spans="1:32" s="56" customFormat="1" ht="31.35" customHeight="1" x14ac:dyDescent="0.2">
      <c r="A79" s="175">
        <v>65</v>
      </c>
      <c r="B79" s="218" t="s">
        <v>711</v>
      </c>
      <c r="C79" s="211"/>
      <c r="D79" s="443"/>
      <c r="E79" s="104"/>
      <c r="F79" s="212" t="s">
        <v>692</v>
      </c>
      <c r="G79" s="212"/>
      <c r="H79" s="106">
        <v>1</v>
      </c>
      <c r="I79" s="109">
        <v>0.16</v>
      </c>
      <c r="J79" s="109"/>
      <c r="K79" s="108"/>
      <c r="L79" s="108"/>
      <c r="M79" s="108">
        <v>1</v>
      </c>
      <c r="N79" s="108"/>
      <c r="O79" s="108"/>
      <c r="P79" s="108"/>
      <c r="Q79" s="108"/>
      <c r="R79" s="108"/>
      <c r="S79" s="108"/>
      <c r="T79" s="108"/>
      <c r="U79" s="108">
        <v>1</v>
      </c>
      <c r="V79" s="108"/>
      <c r="W79" s="108">
        <v>1</v>
      </c>
      <c r="X79" s="108"/>
      <c r="Y79" s="109"/>
      <c r="Z79" s="110">
        <v>0.02</v>
      </c>
      <c r="AA79" s="108" t="s">
        <v>571</v>
      </c>
      <c r="AB79" s="110">
        <v>2.79</v>
      </c>
      <c r="AC79" s="110"/>
      <c r="AD79" s="181">
        <f t="shared" si="0"/>
        <v>12.155000000000001</v>
      </c>
      <c r="AF79" s="55"/>
    </row>
    <row r="80" spans="1:32" s="56" customFormat="1" ht="31.35" customHeight="1" x14ac:dyDescent="0.2">
      <c r="A80" s="175">
        <v>66</v>
      </c>
      <c r="B80" s="218" t="s">
        <v>712</v>
      </c>
      <c r="C80" s="211"/>
      <c r="D80" s="443"/>
      <c r="E80" s="104"/>
      <c r="F80" s="212" t="s">
        <v>692</v>
      </c>
      <c r="G80" s="212"/>
      <c r="H80" s="106">
        <v>1</v>
      </c>
      <c r="I80" s="217">
        <v>0.1</v>
      </c>
      <c r="J80" s="217"/>
      <c r="K80" s="108"/>
      <c r="L80" s="108"/>
      <c r="M80" s="108">
        <v>1</v>
      </c>
      <c r="N80" s="108"/>
      <c r="O80" s="108"/>
      <c r="P80" s="108"/>
      <c r="Q80" s="108"/>
      <c r="R80" s="108"/>
      <c r="S80" s="108"/>
      <c r="T80" s="108"/>
      <c r="U80" s="108">
        <v>1</v>
      </c>
      <c r="V80" s="108"/>
      <c r="W80" s="108">
        <v>1</v>
      </c>
      <c r="X80" s="108"/>
      <c r="Y80" s="109"/>
      <c r="Z80" s="110">
        <v>0.4</v>
      </c>
      <c r="AA80" s="108" t="s">
        <v>571</v>
      </c>
      <c r="AB80" s="110"/>
      <c r="AC80" s="110"/>
      <c r="AD80" s="181">
        <f t="shared" si="0"/>
        <v>5.04</v>
      </c>
      <c r="AF80" s="55"/>
    </row>
    <row r="81" spans="1:32" s="56" customFormat="1" ht="31.35" customHeight="1" x14ac:dyDescent="0.2">
      <c r="A81" s="175">
        <v>67</v>
      </c>
      <c r="B81" s="214" t="s">
        <v>713</v>
      </c>
      <c r="C81" s="211"/>
      <c r="D81" s="443"/>
      <c r="E81" s="104"/>
      <c r="F81" s="212" t="s">
        <v>692</v>
      </c>
      <c r="G81" s="212"/>
      <c r="H81" s="106">
        <v>1</v>
      </c>
      <c r="I81" s="217">
        <v>0.1</v>
      </c>
      <c r="J81" s="217"/>
      <c r="K81" s="108"/>
      <c r="L81" s="108"/>
      <c r="M81" s="108">
        <v>1</v>
      </c>
      <c r="N81" s="108"/>
      <c r="O81" s="108"/>
      <c r="P81" s="108"/>
      <c r="Q81" s="108"/>
      <c r="R81" s="108"/>
      <c r="S81" s="108"/>
      <c r="T81" s="108"/>
      <c r="U81" s="108">
        <v>1</v>
      </c>
      <c r="V81" s="108"/>
      <c r="W81" s="108">
        <v>1</v>
      </c>
      <c r="X81" s="108"/>
      <c r="Y81" s="109"/>
      <c r="Z81" s="110">
        <v>0.01</v>
      </c>
      <c r="AA81" s="108" t="s">
        <v>571</v>
      </c>
      <c r="AB81" s="110"/>
      <c r="AC81" s="110"/>
      <c r="AD81" s="181">
        <f t="shared" si="0"/>
        <v>4.6109999999999998</v>
      </c>
      <c r="AF81" s="55"/>
    </row>
    <row r="82" spans="1:32" s="56" customFormat="1" ht="31.35" customHeight="1" x14ac:dyDescent="0.2">
      <c r="A82" s="175">
        <v>68</v>
      </c>
      <c r="B82" s="219" t="s">
        <v>714</v>
      </c>
      <c r="C82" s="211"/>
      <c r="D82" s="443"/>
      <c r="E82" s="104"/>
      <c r="F82" s="212" t="s">
        <v>692</v>
      </c>
      <c r="G82" s="212"/>
      <c r="H82" s="106">
        <v>1</v>
      </c>
      <c r="I82" s="109">
        <v>0.16</v>
      </c>
      <c r="J82" s="109"/>
      <c r="K82" s="108"/>
      <c r="L82" s="108"/>
      <c r="M82" s="108">
        <v>1</v>
      </c>
      <c r="N82" s="108"/>
      <c r="O82" s="108"/>
      <c r="P82" s="108"/>
      <c r="Q82" s="108"/>
      <c r="R82" s="108"/>
      <c r="S82" s="108"/>
      <c r="T82" s="108"/>
      <c r="U82" s="108">
        <v>1</v>
      </c>
      <c r="V82" s="108"/>
      <c r="W82" s="108">
        <v>1</v>
      </c>
      <c r="X82" s="108"/>
      <c r="Y82" s="109"/>
      <c r="Z82" s="110">
        <v>1.25</v>
      </c>
      <c r="AA82" s="108" t="s">
        <v>571</v>
      </c>
      <c r="AB82" s="110"/>
      <c r="AC82" s="110"/>
      <c r="AD82" s="181">
        <f t="shared" si="0"/>
        <v>5.9749999999999996</v>
      </c>
      <c r="AF82" s="55"/>
    </row>
    <row r="83" spans="1:32" s="56" customFormat="1" ht="31.35" customHeight="1" x14ac:dyDescent="0.2">
      <c r="A83" s="175">
        <v>69</v>
      </c>
      <c r="B83" s="214" t="s">
        <v>715</v>
      </c>
      <c r="C83" s="211"/>
      <c r="D83" s="443"/>
      <c r="E83" s="104"/>
      <c r="F83" s="212" t="s">
        <v>692</v>
      </c>
      <c r="G83" s="212"/>
      <c r="H83" s="106">
        <v>1</v>
      </c>
      <c r="I83" s="217">
        <v>0.1</v>
      </c>
      <c r="J83" s="217"/>
      <c r="K83" s="108"/>
      <c r="L83" s="108"/>
      <c r="M83" s="108">
        <v>1</v>
      </c>
      <c r="N83" s="108"/>
      <c r="O83" s="108"/>
      <c r="P83" s="108"/>
      <c r="Q83" s="108"/>
      <c r="R83" s="108"/>
      <c r="S83" s="108"/>
      <c r="T83" s="108"/>
      <c r="U83" s="108">
        <v>1</v>
      </c>
      <c r="V83" s="108"/>
      <c r="W83" s="108"/>
      <c r="X83" s="108"/>
      <c r="Y83" s="109"/>
      <c r="Z83" s="110">
        <v>2.4E-2</v>
      </c>
      <c r="AA83" s="108" t="s">
        <v>571</v>
      </c>
      <c r="AB83" s="110"/>
      <c r="AC83" s="110"/>
      <c r="AD83" s="181">
        <f t="shared" si="0"/>
        <v>4.6263999999999994</v>
      </c>
      <c r="AF83" s="55"/>
    </row>
    <row r="84" spans="1:32" s="56" customFormat="1" ht="31.35" customHeight="1" x14ac:dyDescent="0.2">
      <c r="A84" s="175">
        <v>70</v>
      </c>
      <c r="B84" s="218" t="s">
        <v>716</v>
      </c>
      <c r="C84" s="211"/>
      <c r="D84" s="443"/>
      <c r="E84" s="104"/>
      <c r="F84" s="212" t="s">
        <v>692</v>
      </c>
      <c r="G84" s="212"/>
      <c r="H84" s="106">
        <v>1</v>
      </c>
      <c r="I84" s="217">
        <v>0.1</v>
      </c>
      <c r="J84" s="217"/>
      <c r="K84" s="108"/>
      <c r="L84" s="108"/>
      <c r="M84" s="108">
        <v>1</v>
      </c>
      <c r="N84" s="108"/>
      <c r="O84" s="108"/>
      <c r="P84" s="108"/>
      <c r="Q84" s="108"/>
      <c r="R84" s="108"/>
      <c r="S84" s="108"/>
      <c r="T84" s="108"/>
      <c r="U84" s="108">
        <v>1</v>
      </c>
      <c r="V84" s="213"/>
      <c r="W84" s="108"/>
      <c r="X84" s="108"/>
      <c r="Y84" s="109"/>
      <c r="Z84" s="110">
        <v>0.25</v>
      </c>
      <c r="AA84" s="108" t="s">
        <v>571</v>
      </c>
      <c r="AB84" s="110"/>
      <c r="AC84" s="110"/>
      <c r="AD84" s="181">
        <f t="shared" si="0"/>
        <v>4.875</v>
      </c>
      <c r="AF84" s="55"/>
    </row>
    <row r="85" spans="1:32" s="56" customFormat="1" ht="31.35" customHeight="1" x14ac:dyDescent="0.2">
      <c r="A85" s="175">
        <v>71</v>
      </c>
      <c r="B85" s="219" t="s">
        <v>717</v>
      </c>
      <c r="C85" s="211"/>
      <c r="D85" s="443"/>
      <c r="E85" s="104"/>
      <c r="F85" s="212" t="s">
        <v>692</v>
      </c>
      <c r="G85" s="212"/>
      <c r="H85" s="106">
        <v>2</v>
      </c>
      <c r="I85" s="220">
        <v>0.32</v>
      </c>
      <c r="J85" s="220"/>
      <c r="K85" s="108"/>
      <c r="L85" s="108"/>
      <c r="M85" s="108">
        <v>2</v>
      </c>
      <c r="N85" s="108"/>
      <c r="O85" s="108"/>
      <c r="P85" s="108"/>
      <c r="Q85" s="108"/>
      <c r="R85" s="108"/>
      <c r="S85" s="108"/>
      <c r="T85" s="108"/>
      <c r="U85" s="108">
        <v>2</v>
      </c>
      <c r="V85" s="108"/>
      <c r="W85" s="108">
        <v>1</v>
      </c>
      <c r="X85" s="108"/>
      <c r="Y85" s="109">
        <v>0.06</v>
      </c>
      <c r="Z85" s="110">
        <v>12.224999999999996</v>
      </c>
      <c r="AA85" s="108" t="s">
        <v>571</v>
      </c>
      <c r="AB85" s="110"/>
      <c r="AC85" s="110"/>
      <c r="AD85" s="181">
        <f t="shared" si="0"/>
        <v>22.857499999999995</v>
      </c>
      <c r="AF85" s="55"/>
    </row>
    <row r="86" spans="1:32" s="56" customFormat="1" ht="31.35" customHeight="1" x14ac:dyDescent="0.2">
      <c r="A86" s="175">
        <v>72</v>
      </c>
      <c r="B86" s="219" t="s">
        <v>718</v>
      </c>
      <c r="C86" s="211"/>
      <c r="D86" s="443"/>
      <c r="E86" s="104"/>
      <c r="F86" s="212" t="s">
        <v>692</v>
      </c>
      <c r="G86" s="212"/>
      <c r="H86" s="106">
        <v>2</v>
      </c>
      <c r="I86" s="220">
        <f>(400+250)/1000</f>
        <v>0.65</v>
      </c>
      <c r="J86" s="220"/>
      <c r="K86" s="108"/>
      <c r="L86" s="108"/>
      <c r="M86" s="108">
        <v>2</v>
      </c>
      <c r="N86" s="108"/>
      <c r="O86" s="108"/>
      <c r="P86" s="108"/>
      <c r="Q86" s="108"/>
      <c r="R86" s="108"/>
      <c r="S86" s="108"/>
      <c r="T86" s="108"/>
      <c r="U86" s="108">
        <v>2</v>
      </c>
      <c r="V86" s="108"/>
      <c r="W86" s="108">
        <v>2</v>
      </c>
      <c r="X86" s="108"/>
      <c r="Y86" s="109"/>
      <c r="Z86" s="110">
        <v>0.02</v>
      </c>
      <c r="AA86" s="108" t="s">
        <v>571</v>
      </c>
      <c r="AB86" s="110"/>
      <c r="AC86" s="110"/>
      <c r="AD86" s="181">
        <f t="shared" si="0"/>
        <v>9.2219999999999995</v>
      </c>
      <c r="AF86" s="55"/>
    </row>
    <row r="87" spans="1:32" s="56" customFormat="1" ht="31.35" customHeight="1" x14ac:dyDescent="0.2">
      <c r="A87" s="175">
        <v>73</v>
      </c>
      <c r="B87" s="218" t="s">
        <v>719</v>
      </c>
      <c r="C87" s="211"/>
      <c r="D87" s="428"/>
      <c r="E87" s="104"/>
      <c r="F87" s="212" t="s">
        <v>692</v>
      </c>
      <c r="G87" s="212"/>
      <c r="H87" s="106">
        <v>3</v>
      </c>
      <c r="I87" s="220">
        <f>(160*2+250)/1000</f>
        <v>0.56999999999999995</v>
      </c>
      <c r="J87" s="220"/>
      <c r="K87" s="108"/>
      <c r="L87" s="108"/>
      <c r="M87" s="108">
        <v>3</v>
      </c>
      <c r="N87" s="108"/>
      <c r="O87" s="108"/>
      <c r="P87" s="108"/>
      <c r="Q87" s="108"/>
      <c r="R87" s="108"/>
      <c r="S87" s="108"/>
      <c r="T87" s="108"/>
      <c r="U87" s="108">
        <v>3</v>
      </c>
      <c r="V87" s="108"/>
      <c r="W87" s="108">
        <v>2</v>
      </c>
      <c r="X87" s="108"/>
      <c r="Y87" s="109"/>
      <c r="Z87" s="110">
        <v>1.6460000000000001</v>
      </c>
      <c r="AA87" s="108" t="s">
        <v>571</v>
      </c>
      <c r="AB87" s="110"/>
      <c r="AC87" s="110"/>
      <c r="AD87" s="181">
        <f t="shared" si="0"/>
        <v>15.6106</v>
      </c>
      <c r="AF87" s="55"/>
    </row>
    <row r="88" spans="1:32" s="56" customFormat="1" ht="12.75" x14ac:dyDescent="0.2">
      <c r="A88" s="175"/>
      <c r="B88" s="103"/>
      <c r="C88" s="103"/>
      <c r="D88" s="104"/>
      <c r="E88" s="104"/>
      <c r="F88" s="105"/>
      <c r="G88" s="105"/>
      <c r="H88" s="106"/>
      <c r="I88" s="107"/>
      <c r="J88" s="107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9"/>
      <c r="Z88" s="110"/>
      <c r="AA88" s="108"/>
      <c r="AB88" s="110"/>
      <c r="AC88" s="110"/>
      <c r="AD88" s="181">
        <f t="shared" si="0"/>
        <v>0</v>
      </c>
      <c r="AF88" s="55"/>
    </row>
    <row r="89" spans="1:32" s="56" customFormat="1" ht="12.75" x14ac:dyDescent="0.2">
      <c r="A89" s="175"/>
      <c r="B89" s="103"/>
      <c r="C89" s="103"/>
      <c r="D89" s="104"/>
      <c r="E89" s="104"/>
      <c r="F89" s="105"/>
      <c r="G89" s="105"/>
      <c r="H89" s="106"/>
      <c r="I89" s="107"/>
      <c r="J89" s="107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9"/>
      <c r="Z89" s="110"/>
      <c r="AA89" s="108"/>
      <c r="AB89" s="110"/>
      <c r="AC89" s="110"/>
      <c r="AD89" s="181">
        <f t="shared" si="0"/>
        <v>0</v>
      </c>
      <c r="AF89" s="55"/>
    </row>
    <row r="90" spans="1:32" s="56" customFormat="1" ht="15" customHeight="1" thickBot="1" x14ac:dyDescent="0.3">
      <c r="A90" s="62"/>
      <c r="B90" s="221"/>
      <c r="C90" s="157"/>
      <c r="D90" s="157"/>
      <c r="E90" s="157"/>
      <c r="F90" s="157"/>
      <c r="G90" s="157"/>
      <c r="H90" s="158"/>
      <c r="I90" s="159"/>
      <c r="J90" s="159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1"/>
      <c r="Z90" s="162"/>
      <c r="AA90" s="160"/>
      <c r="AB90" s="162"/>
      <c r="AC90" s="162"/>
      <c r="AD90" s="181">
        <f t="shared" si="0"/>
        <v>0</v>
      </c>
      <c r="AE90" s="222"/>
      <c r="AF90" s="55"/>
    </row>
    <row r="91" spans="1:32" ht="14.45" customHeight="1" thickBot="1" x14ac:dyDescent="0.3">
      <c r="A91" s="450" t="s">
        <v>720</v>
      </c>
      <c r="B91" s="451"/>
      <c r="C91" s="223" t="s">
        <v>721</v>
      </c>
      <c r="D91" s="223" t="s">
        <v>721</v>
      </c>
      <c r="E91" s="223" t="s">
        <v>721</v>
      </c>
      <c r="F91" s="224" t="s">
        <v>721</v>
      </c>
      <c r="G91" s="225"/>
      <c r="H91" s="226">
        <f>SUM(H6:H90)</f>
        <v>183</v>
      </c>
      <c r="I91" s="227">
        <f>SUM(I6:I90)</f>
        <v>119.44400000000002</v>
      </c>
      <c r="J91" s="227"/>
      <c r="K91" s="226">
        <f t="shared" ref="K91:Q91" si="1">SUM(K6:K90)</f>
        <v>1</v>
      </c>
      <c r="L91" s="226">
        <f t="shared" si="1"/>
        <v>1</v>
      </c>
      <c r="M91" s="226">
        <f t="shared" si="1"/>
        <v>81</v>
      </c>
      <c r="N91" s="226">
        <f t="shared" si="1"/>
        <v>55</v>
      </c>
      <c r="O91" s="226">
        <f t="shared" si="1"/>
        <v>0</v>
      </c>
      <c r="P91" s="226">
        <f t="shared" si="1"/>
        <v>0</v>
      </c>
      <c r="Q91" s="226">
        <f t="shared" si="1"/>
        <v>0</v>
      </c>
      <c r="R91" s="226"/>
      <c r="S91" s="226"/>
      <c r="T91" s="226">
        <f>SUM(T6:T90)</f>
        <v>40</v>
      </c>
      <c r="U91" s="226">
        <f>SUM(U6:U90)</f>
        <v>289</v>
      </c>
      <c r="V91" s="226">
        <f>SUM(V6:V90)</f>
        <v>85</v>
      </c>
      <c r="W91" s="226">
        <f>SUM(W6:W90)</f>
        <v>187</v>
      </c>
      <c r="X91" s="226"/>
      <c r="Y91" s="228">
        <f>SUM(Y6:Y90)</f>
        <v>56.739800000000002</v>
      </c>
      <c r="Z91" s="228">
        <f>SUM(Z6:Z90)</f>
        <v>49.521999999999998</v>
      </c>
      <c r="AA91" s="229"/>
      <c r="AB91" s="228">
        <f>SUM(AB6:AB90)</f>
        <v>51.738999999999997</v>
      </c>
      <c r="AC91" s="228">
        <f>SUM(AC6:AC90)</f>
        <v>18.058999999999997</v>
      </c>
      <c r="AD91" s="230">
        <f>SUM(AD6:AD90)</f>
        <v>1949.2113000000002</v>
      </c>
      <c r="AE91" s="231">
        <v>1949.2112999999999</v>
      </c>
      <c r="AF91" s="232"/>
    </row>
    <row r="92" spans="1:32" x14ac:dyDescent="0.25">
      <c r="M92" s="234"/>
      <c r="N92" s="234"/>
      <c r="O92" s="234"/>
      <c r="P92" s="234"/>
      <c r="Q92" s="234"/>
      <c r="R92" s="234"/>
      <c r="S92" s="234"/>
      <c r="U92" s="234"/>
      <c r="V92" s="234"/>
      <c r="Y92" s="232"/>
      <c r="Z92" s="232"/>
      <c r="AB92" s="234"/>
    </row>
    <row r="93" spans="1:32" s="236" customFormat="1" ht="21" customHeight="1" x14ac:dyDescent="0.35">
      <c r="C93" s="237" t="s">
        <v>722</v>
      </c>
      <c r="D93" s="236" t="s">
        <v>723</v>
      </c>
      <c r="E93" s="238"/>
      <c r="F93" s="236" t="s">
        <v>724</v>
      </c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AA93" s="239"/>
      <c r="AB93" s="239"/>
      <c r="AC93" s="240"/>
      <c r="AD93" s="241"/>
    </row>
    <row r="94" spans="1:32" ht="27" customHeight="1" x14ac:dyDescent="0.25"/>
    <row r="95" spans="1:32" ht="36.75" customHeight="1" x14ac:dyDescent="0.25">
      <c r="B95" s="448" t="s">
        <v>725</v>
      </c>
      <c r="C95" s="448"/>
      <c r="D95" s="448"/>
      <c r="E95" s="448"/>
      <c r="F95" s="448"/>
      <c r="G95" s="242"/>
      <c r="H95" s="231">
        <f t="shared" ref="H95:Z95" si="2">H6+H36+H37+H40+H42</f>
        <v>17</v>
      </c>
      <c r="I95" s="231">
        <f t="shared" si="2"/>
        <v>12.17</v>
      </c>
      <c r="K95" s="231">
        <f t="shared" si="2"/>
        <v>0</v>
      </c>
      <c r="L95" s="231">
        <f t="shared" si="2"/>
        <v>1</v>
      </c>
      <c r="M95" s="231">
        <f t="shared" si="2"/>
        <v>6</v>
      </c>
      <c r="N95" s="231">
        <f t="shared" si="2"/>
        <v>5</v>
      </c>
      <c r="O95" s="231">
        <f t="shared" si="2"/>
        <v>0</v>
      </c>
      <c r="P95" s="231">
        <f t="shared" si="2"/>
        <v>0</v>
      </c>
      <c r="Q95" s="231">
        <f t="shared" si="2"/>
        <v>0</v>
      </c>
      <c r="R95" s="231"/>
      <c r="S95" s="231"/>
      <c r="T95" s="231">
        <f t="shared" si="2"/>
        <v>0</v>
      </c>
      <c r="U95" s="231">
        <f t="shared" si="2"/>
        <v>18</v>
      </c>
      <c r="V95" s="231">
        <f t="shared" si="2"/>
        <v>28</v>
      </c>
      <c r="W95" s="231">
        <f t="shared" si="2"/>
        <v>7</v>
      </c>
      <c r="X95" s="231"/>
      <c r="Y95" s="231">
        <f t="shared" si="2"/>
        <v>9.9329999999999998</v>
      </c>
      <c r="Z95" s="231">
        <f t="shared" si="2"/>
        <v>1.0900000000000001</v>
      </c>
      <c r="AA95" s="231"/>
      <c r="AB95" s="231">
        <f>AB6+AB36+AB37+AB40+AB42</f>
        <v>5.2720000000000002</v>
      </c>
      <c r="AC95" s="231">
        <f>AC6+AC36+AC37+AC40+AC42</f>
        <v>0.04</v>
      </c>
      <c r="AD95" s="231">
        <f>AD6+AD36+AD37+AD40+AD42</f>
        <v>209.75890000000001</v>
      </c>
    </row>
    <row r="96" spans="1:32" x14ac:dyDescent="0.25">
      <c r="A96" s="448" t="s">
        <v>726</v>
      </c>
      <c r="B96" s="448"/>
      <c r="C96" s="448"/>
      <c r="D96" s="448"/>
      <c r="E96" s="448"/>
      <c r="F96" s="448"/>
      <c r="G96" s="242"/>
      <c r="H96" s="231">
        <f>H48+H53+H54+H55</f>
        <v>10</v>
      </c>
      <c r="I96" s="231">
        <f t="shared" ref="I96:AD96" si="3">I48+I53+I54+I55</f>
        <v>7.7799999999999994</v>
      </c>
      <c r="K96" s="231">
        <f t="shared" si="3"/>
        <v>0</v>
      </c>
      <c r="L96" s="231">
        <f t="shared" si="3"/>
        <v>0</v>
      </c>
      <c r="M96" s="231">
        <f t="shared" si="3"/>
        <v>0</v>
      </c>
      <c r="N96" s="231">
        <f t="shared" si="3"/>
        <v>4</v>
      </c>
      <c r="O96" s="231">
        <f t="shared" si="3"/>
        <v>0</v>
      </c>
      <c r="P96" s="231">
        <f t="shared" si="3"/>
        <v>0</v>
      </c>
      <c r="Q96" s="231">
        <f t="shared" si="3"/>
        <v>0</v>
      </c>
      <c r="R96" s="231"/>
      <c r="S96" s="231"/>
      <c r="T96" s="231">
        <f t="shared" si="3"/>
        <v>0</v>
      </c>
      <c r="U96" s="231">
        <f t="shared" si="3"/>
        <v>8</v>
      </c>
      <c r="V96" s="231">
        <f t="shared" si="3"/>
        <v>10</v>
      </c>
      <c r="W96" s="231">
        <f t="shared" si="3"/>
        <v>21</v>
      </c>
      <c r="X96" s="231"/>
      <c r="Y96" s="231">
        <f t="shared" si="3"/>
        <v>0</v>
      </c>
      <c r="Z96" s="231">
        <f t="shared" si="3"/>
        <v>0</v>
      </c>
      <c r="AA96" s="231"/>
      <c r="AB96" s="231">
        <f t="shared" si="3"/>
        <v>2.7480000000000002</v>
      </c>
      <c r="AC96" s="231">
        <f t="shared" si="3"/>
        <v>0</v>
      </c>
      <c r="AD96" s="243">
        <f t="shared" si="3"/>
        <v>68.819600000000008</v>
      </c>
    </row>
    <row r="97" spans="1:32" x14ac:dyDescent="0.25">
      <c r="M97" s="244"/>
    </row>
    <row r="99" spans="1:32" s="56" customFormat="1" ht="31.35" customHeight="1" x14ac:dyDescent="0.2">
      <c r="A99" s="175">
        <v>57</v>
      </c>
      <c r="B99" s="214" t="s">
        <v>727</v>
      </c>
      <c r="C99" s="211"/>
      <c r="D99" s="245"/>
      <c r="E99" s="104"/>
      <c r="F99" s="212" t="s">
        <v>692</v>
      </c>
      <c r="G99" s="212"/>
      <c r="H99" s="106">
        <v>3</v>
      </c>
      <c r="I99" s="106">
        <f>(250+400+160)/1000</f>
        <v>0.81</v>
      </c>
      <c r="J99" s="106"/>
      <c r="K99" s="108"/>
      <c r="L99" s="108"/>
      <c r="M99" s="108">
        <v>3</v>
      </c>
      <c r="N99" s="108"/>
      <c r="O99" s="108"/>
      <c r="P99" s="108"/>
      <c r="Q99" s="108"/>
      <c r="R99" s="108"/>
      <c r="S99" s="108"/>
      <c r="T99" s="108"/>
      <c r="U99" s="108">
        <v>3</v>
      </c>
      <c r="V99" s="108"/>
      <c r="W99" s="108">
        <v>3</v>
      </c>
      <c r="X99" s="108"/>
      <c r="Y99" s="109"/>
      <c r="Z99" s="110">
        <v>0.13</v>
      </c>
      <c r="AA99" s="108" t="s">
        <v>571</v>
      </c>
      <c r="AB99" s="110"/>
      <c r="AC99" s="110"/>
      <c r="AD99" s="181">
        <f>L99*2.5+M99*2.3+N99*3+T99*3.1+U99*2.3+V99*3.1+Y99*3.5+Z99*1.1+AB99*2.7+AC99*1.5</f>
        <v>13.943</v>
      </c>
      <c r="AF99" s="55"/>
    </row>
    <row r="100" spans="1:32" s="56" customFormat="1" ht="31.35" customHeight="1" x14ac:dyDescent="0.2">
      <c r="A100" s="175">
        <v>58</v>
      </c>
      <c r="B100" s="214" t="s">
        <v>728</v>
      </c>
      <c r="C100" s="211"/>
      <c r="D100" s="245"/>
      <c r="E100" s="104"/>
      <c r="F100" s="212" t="s">
        <v>692</v>
      </c>
      <c r="G100" s="212"/>
      <c r="H100" s="106">
        <v>1</v>
      </c>
      <c r="I100" s="109">
        <v>0.25</v>
      </c>
      <c r="J100" s="109"/>
      <c r="K100" s="108"/>
      <c r="L100" s="108"/>
      <c r="M100" s="108">
        <v>1</v>
      </c>
      <c r="N100" s="108"/>
      <c r="O100" s="108"/>
      <c r="P100" s="108"/>
      <c r="Q100" s="108"/>
      <c r="R100" s="108"/>
      <c r="S100" s="108"/>
      <c r="T100" s="108"/>
      <c r="U100" s="108">
        <v>1</v>
      </c>
      <c r="V100" s="108"/>
      <c r="W100" s="108">
        <v>1</v>
      </c>
      <c r="X100" s="108"/>
      <c r="Y100" s="109"/>
      <c r="Z100" s="110">
        <v>0.83499999999999996</v>
      </c>
      <c r="AA100" s="108" t="s">
        <v>571</v>
      </c>
      <c r="AB100" s="110"/>
      <c r="AC100" s="110"/>
      <c r="AD100" s="181">
        <f>L100*2.5+M100*2.3+N100*3+T100*3.1+U100*2.3+V100*3.1+Y100*3.5+Z100*1.1+AB100*2.7+AC100*1.5</f>
        <v>5.5184999999999995</v>
      </c>
      <c r="AF100" s="55"/>
    </row>
    <row r="102" spans="1:32" ht="54" x14ac:dyDescent="0.25">
      <c r="F102" s="246" t="s">
        <v>729</v>
      </c>
      <c r="G102" s="246"/>
      <c r="H102" s="247"/>
      <c r="I102" s="247"/>
      <c r="J102" s="247"/>
      <c r="K102" s="247"/>
      <c r="L102" s="247"/>
      <c r="M102" s="248" t="e">
        <f>'[5]ПС,КТП,РП'!H61='[5]Переч. оборуд. '!M91</f>
        <v>#REF!</v>
      </c>
      <c r="N102" s="249" t="e">
        <f>N91='[5]ПС,КТП,РП'!H64</f>
        <v>#REF!</v>
      </c>
      <c r="O102" s="249"/>
      <c r="P102" s="249"/>
      <c r="Q102" s="249"/>
      <c r="R102" s="249"/>
      <c r="S102" s="249"/>
      <c r="T102" s="247"/>
      <c r="U102" s="249" t="e">
        <f>U91='[5]ПС,КТП,РП'!H52</f>
        <v>#REF!</v>
      </c>
      <c r="V102" s="249" t="e">
        <f>V91+T91='[5]ПС,КТП,РП'!H44</f>
        <v>#REF!</v>
      </c>
      <c r="W102" s="247"/>
      <c r="X102" s="247"/>
      <c r="Y102" s="249" t="e">
        <f>'[5]ВЛЭП и КЛЭП'!H38=Y91</f>
        <v>#REF!</v>
      </c>
      <c r="Z102" s="250" t="b">
        <f>Z91='[5]ВЛЭП и КЛЭП'!H36</f>
        <v>0</v>
      </c>
      <c r="AA102" s="251"/>
      <c r="AB102" s="251"/>
    </row>
    <row r="103" spans="1:32" x14ac:dyDescent="0.25">
      <c r="Y103" s="252"/>
      <c r="Z103" s="252"/>
      <c r="AA103" s="251"/>
      <c r="AB103" s="251"/>
    </row>
    <row r="105" spans="1:32" ht="21" x14ac:dyDescent="0.25">
      <c r="B105" s="253" t="s">
        <v>730</v>
      </c>
    </row>
    <row r="106" spans="1:32" ht="28.5" customHeight="1" x14ac:dyDescent="0.25">
      <c r="B106" s="253" t="s">
        <v>731</v>
      </c>
      <c r="E106" s="254" t="s">
        <v>732</v>
      </c>
      <c r="I106" s="255" t="b">
        <f>I91='[5]Критерии отнес. Тр-ры'!G150</f>
        <v>0</v>
      </c>
      <c r="J106" s="255"/>
      <c r="K106" s="231"/>
      <c r="L106" s="231"/>
    </row>
  </sheetData>
  <mergeCells count="44">
    <mergeCell ref="A96:F96"/>
    <mergeCell ref="B36:B43"/>
    <mergeCell ref="D36:D37"/>
    <mergeCell ref="D38:D39"/>
    <mergeCell ref="E38:E39"/>
    <mergeCell ref="B44:B56"/>
    <mergeCell ref="D44:D50"/>
    <mergeCell ref="D51:D52"/>
    <mergeCell ref="A53:A54"/>
    <mergeCell ref="D53:D55"/>
    <mergeCell ref="D60:D87"/>
    <mergeCell ref="A91:B91"/>
    <mergeCell ref="B95:F95"/>
    <mergeCell ref="E30:E31"/>
    <mergeCell ref="A6:A7"/>
    <mergeCell ref="B6:B7"/>
    <mergeCell ref="A9:A14"/>
    <mergeCell ref="B9:B14"/>
    <mergeCell ref="D9:D14"/>
    <mergeCell ref="E11:E13"/>
    <mergeCell ref="A19:A20"/>
    <mergeCell ref="B19:B20"/>
    <mergeCell ref="C19:C20"/>
    <mergeCell ref="E19:E20"/>
    <mergeCell ref="D26:D27"/>
    <mergeCell ref="AD3:AD5"/>
    <mergeCell ref="G4:I4"/>
    <mergeCell ref="J4:J5"/>
    <mergeCell ref="K4:K5"/>
    <mergeCell ref="L4:L5"/>
    <mergeCell ref="M4:M5"/>
    <mergeCell ref="N4:N5"/>
    <mergeCell ref="O4:Q4"/>
    <mergeCell ref="R4:W4"/>
    <mergeCell ref="Y4:AA4"/>
    <mergeCell ref="A1:AC1"/>
    <mergeCell ref="A3:A5"/>
    <mergeCell ref="B3:B5"/>
    <mergeCell ref="C3:C5"/>
    <mergeCell ref="D3:D5"/>
    <mergeCell ref="E3:E5"/>
    <mergeCell ref="F3:F5"/>
    <mergeCell ref="G3:AC3"/>
    <mergeCell ref="AB4:AC4"/>
  </mergeCell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366FF"/>
  </sheetPr>
  <dimension ref="A1:J114"/>
  <sheetViews>
    <sheetView zoomScale="108" workbookViewId="0">
      <selection activeCell="F94" sqref="F94"/>
    </sheetView>
  </sheetViews>
  <sheetFormatPr defaultColWidth="11.42578125" defaultRowHeight="12.75" outlineLevelCol="1" x14ac:dyDescent="0.2"/>
  <cols>
    <col min="1" max="1" width="11.42578125" style="258"/>
    <col min="2" max="2" width="46.7109375" style="258" customWidth="1"/>
    <col min="3" max="3" width="13.7109375" style="258" customWidth="1"/>
    <col min="4" max="4" width="13.7109375" style="258" hidden="1" customWidth="1" outlineLevel="1"/>
    <col min="5" max="5" width="13.7109375" style="258" customWidth="1" collapsed="1"/>
    <col min="6" max="9" width="13.7109375" style="258" customWidth="1"/>
    <col min="10" max="16384" width="11.42578125" style="258"/>
  </cols>
  <sheetData>
    <row r="1" spans="1:10" ht="14.25" x14ac:dyDescent="0.2">
      <c r="A1" s="453" t="s">
        <v>733</v>
      </c>
      <c r="B1" s="453"/>
      <c r="C1" s="453"/>
      <c r="D1" s="453"/>
      <c r="E1" s="453"/>
    </row>
    <row r="2" spans="1:10" ht="14.25" x14ac:dyDescent="0.2">
      <c r="A2" s="259"/>
      <c r="B2" s="260" t="s">
        <v>734</v>
      </c>
      <c r="C2" s="256">
        <v>0.04</v>
      </c>
      <c r="D2" s="256">
        <v>2.6999999999999913E-2</v>
      </c>
      <c r="E2" s="256"/>
      <c r="F2" s="256">
        <v>4.5999999999999999E-2</v>
      </c>
      <c r="H2" s="256">
        <v>0.03</v>
      </c>
      <c r="I2" s="261">
        <v>0.03</v>
      </c>
    </row>
    <row r="3" spans="1:10" ht="14.25" x14ac:dyDescent="0.2">
      <c r="A3" s="259"/>
      <c r="B3" s="262" t="s">
        <v>735</v>
      </c>
      <c r="C3" s="263"/>
      <c r="D3" s="263"/>
      <c r="E3" s="263"/>
      <c r="F3" s="264">
        <v>0.01</v>
      </c>
      <c r="H3" s="264">
        <v>0.01</v>
      </c>
      <c r="I3" s="264">
        <v>0.01</v>
      </c>
    </row>
    <row r="4" spans="1:10" ht="14.25" x14ac:dyDescent="0.2">
      <c r="A4" s="259"/>
      <c r="B4" s="260" t="s">
        <v>736</v>
      </c>
      <c r="C4" s="257">
        <v>519.16999999999996</v>
      </c>
      <c r="D4" s="257">
        <v>1126.7</v>
      </c>
      <c r="E4" s="257"/>
      <c r="F4" s="265">
        <v>1125.2</v>
      </c>
      <c r="H4" s="266">
        <v>1472.26</v>
      </c>
      <c r="I4" s="267">
        <f>уе!AD91</f>
        <v>1949.2113000000002</v>
      </c>
    </row>
    <row r="5" spans="1:10" ht="14.25" x14ac:dyDescent="0.2">
      <c r="A5" s="259"/>
      <c r="B5" s="262" t="s">
        <v>737</v>
      </c>
      <c r="C5" s="257"/>
      <c r="D5" s="257"/>
      <c r="E5" s="257"/>
      <c r="H5" s="256">
        <f>(H4-F4)/F4</f>
        <v>0.30844294347671519</v>
      </c>
      <c r="I5" s="256">
        <f>(I4-H4)/H4</f>
        <v>0.32395860785459102</v>
      </c>
    </row>
    <row r="6" spans="1:10" ht="25.5" x14ac:dyDescent="0.2">
      <c r="A6" s="259"/>
      <c r="B6" s="260" t="s">
        <v>738</v>
      </c>
      <c r="C6" s="263"/>
      <c r="D6" s="263"/>
      <c r="E6" s="263"/>
      <c r="F6" s="265">
        <v>0.75</v>
      </c>
      <c r="H6" s="265">
        <v>0.75</v>
      </c>
      <c r="I6" s="265">
        <v>0.75</v>
      </c>
    </row>
    <row r="7" spans="1:10" ht="20.100000000000001" customHeight="1" x14ac:dyDescent="0.2">
      <c r="A7" s="259"/>
      <c r="B7" s="262" t="s">
        <v>739</v>
      </c>
      <c r="C7" s="263"/>
      <c r="D7" s="263"/>
      <c r="E7" s="263"/>
      <c r="F7" s="268"/>
      <c r="H7" s="269">
        <f>ROUND((1+H2)*(1+H6*H5)*(1-H3),5)</f>
        <v>1.25559</v>
      </c>
      <c r="I7" s="269">
        <f>ROUND((1+I2)*(1+I6*I5)*(1-I3),5)</f>
        <v>1.26746</v>
      </c>
    </row>
    <row r="8" spans="1:10" ht="15.75" thickBot="1" x14ac:dyDescent="0.3">
      <c r="A8" s="270"/>
      <c r="B8" s="270"/>
      <c r="C8" s="454"/>
      <c r="D8" s="455"/>
      <c r="E8" s="271"/>
      <c r="F8" s="454"/>
      <c r="G8" s="455"/>
      <c r="H8" s="454"/>
      <c r="I8" s="455"/>
    </row>
    <row r="9" spans="1:10" ht="33.75" customHeight="1" x14ac:dyDescent="0.25">
      <c r="A9" s="272"/>
      <c r="B9" s="273"/>
      <c r="C9" s="274" t="s">
        <v>740</v>
      </c>
      <c r="D9" s="274" t="s">
        <v>741</v>
      </c>
      <c r="E9" s="274" t="s">
        <v>742</v>
      </c>
      <c r="F9" s="274" t="s">
        <v>740</v>
      </c>
      <c r="G9" s="274" t="s">
        <v>743</v>
      </c>
      <c r="H9" s="274" t="s">
        <v>740</v>
      </c>
      <c r="I9" s="274"/>
    </row>
    <row r="10" spans="1:10" ht="15" x14ac:dyDescent="0.25">
      <c r="A10" s="456" t="s">
        <v>744</v>
      </c>
      <c r="B10" s="457"/>
      <c r="D10" s="270"/>
      <c r="E10" s="270"/>
      <c r="F10" s="275"/>
    </row>
    <row r="11" spans="1:10" x14ac:dyDescent="0.2">
      <c r="A11" s="276" t="s">
        <v>25</v>
      </c>
      <c r="B11" s="277" t="s">
        <v>745</v>
      </c>
      <c r="C11" s="277">
        <f t="shared" ref="C11:G11" si="0">C12+C13</f>
        <v>393.01</v>
      </c>
      <c r="D11" s="277">
        <f t="shared" si="0"/>
        <v>570</v>
      </c>
      <c r="E11" s="278">
        <f>E12+E13</f>
        <v>622</v>
      </c>
      <c r="F11" s="277">
        <f t="shared" si="0"/>
        <v>337.03</v>
      </c>
      <c r="G11" s="277">
        <f t="shared" si="0"/>
        <v>0</v>
      </c>
      <c r="H11" s="279">
        <f>H12+H13</f>
        <v>423.17149769999997</v>
      </c>
      <c r="I11" s="280">
        <f>ROUND(H11*$I$7,5)</f>
        <v>536.35294999999996</v>
      </c>
      <c r="J11" s="281"/>
    </row>
    <row r="12" spans="1:10" ht="25.5" x14ac:dyDescent="0.25">
      <c r="A12" s="276" t="s">
        <v>197</v>
      </c>
      <c r="B12" s="277" t="s">
        <v>747</v>
      </c>
      <c r="C12" s="282">
        <v>341.61</v>
      </c>
      <c r="D12" s="277">
        <v>457</v>
      </c>
      <c r="E12" s="278">
        <f>'[6]структура затрат'!Q9</f>
        <v>457</v>
      </c>
      <c r="F12" s="283">
        <v>149.83000000000001</v>
      </c>
      <c r="H12" s="267">
        <f>F12*$H$7</f>
        <v>188.12504970000001</v>
      </c>
      <c r="I12" s="280">
        <f t="shared" ref="I12:I40" si="1">ROUND(H12*$I$7,5)</f>
        <v>238.44098</v>
      </c>
      <c r="J12" s="284"/>
    </row>
    <row r="13" spans="1:10" ht="15.75" x14ac:dyDescent="0.25">
      <c r="A13" s="276" t="s">
        <v>206</v>
      </c>
      <c r="B13" s="277" t="s">
        <v>748</v>
      </c>
      <c r="C13" s="282">
        <v>51.4</v>
      </c>
      <c r="D13" s="277">
        <v>113</v>
      </c>
      <c r="E13" s="285">
        <f>'[6]структура затрат'!Q11</f>
        <v>165</v>
      </c>
      <c r="F13" s="258">
        <v>187.2</v>
      </c>
      <c r="H13" s="267">
        <f>F13*$H$7</f>
        <v>235.04644799999997</v>
      </c>
      <c r="I13" s="280">
        <f t="shared" si="1"/>
        <v>297.91197</v>
      </c>
      <c r="J13" s="281"/>
    </row>
    <row r="14" spans="1:10" ht="15" x14ac:dyDescent="0.25">
      <c r="A14" s="276" t="s">
        <v>29</v>
      </c>
      <c r="B14" s="277" t="s">
        <v>746</v>
      </c>
      <c r="C14" s="282">
        <v>5123.8</v>
      </c>
      <c r="D14" s="277">
        <v>4502</v>
      </c>
      <c r="E14" s="278">
        <f>'[6]структура затрат'!Q8</f>
        <v>4502</v>
      </c>
      <c r="F14" s="258">
        <v>11789.75</v>
      </c>
      <c r="H14" s="267">
        <f>F14*$H$7+0.015</f>
        <v>14803.107202499999</v>
      </c>
      <c r="I14" s="280">
        <f t="shared" si="1"/>
        <v>18762.346249999999</v>
      </c>
      <c r="J14" s="284"/>
    </row>
    <row r="15" spans="1:10" x14ac:dyDescent="0.2">
      <c r="A15" s="276" t="s">
        <v>31</v>
      </c>
      <c r="B15" s="277" t="s">
        <v>750</v>
      </c>
      <c r="C15" s="286">
        <f t="shared" ref="C15:H15" si="2">SUM(C16:C17,C28:C35)</f>
        <v>446.52</v>
      </c>
      <c r="D15" s="277">
        <f t="shared" si="2"/>
        <v>480</v>
      </c>
      <c r="E15" s="278">
        <f t="shared" si="2"/>
        <v>1227.4803014930001</v>
      </c>
      <c r="F15" s="286">
        <f>SUM(F16:F17,F28:F35)</f>
        <v>754.43000000000006</v>
      </c>
      <c r="G15" s="286">
        <f t="shared" si="2"/>
        <v>0</v>
      </c>
      <c r="H15" s="279">
        <f t="shared" si="2"/>
        <v>947.2547636999999</v>
      </c>
      <c r="I15" s="280">
        <f t="shared" si="1"/>
        <v>1200.60752</v>
      </c>
    </row>
    <row r="16" spans="1:10" ht="15" x14ac:dyDescent="0.25">
      <c r="A16" s="276" t="s">
        <v>751</v>
      </c>
      <c r="B16" s="287" t="s">
        <v>749</v>
      </c>
      <c r="C16" s="282">
        <v>229.4</v>
      </c>
      <c r="D16" s="288">
        <v>359</v>
      </c>
      <c r="E16" s="289">
        <f>'[6]структура затрат'!I10/1000</f>
        <v>358.66224</v>
      </c>
      <c r="F16" s="290">
        <v>261.33999999999997</v>
      </c>
      <c r="H16" s="279">
        <f t="shared" ref="H16:H40" si="3">F16*$H$7</f>
        <v>328.13589059999998</v>
      </c>
      <c r="I16" s="280">
        <f t="shared" si="1"/>
        <v>415.89911999999998</v>
      </c>
    </row>
    <row r="17" spans="1:9" x14ac:dyDescent="0.2">
      <c r="A17" s="276" t="s">
        <v>752</v>
      </c>
      <c r="B17" s="291" t="s">
        <v>753</v>
      </c>
      <c r="C17" s="291">
        <f>SUM(C18:C24)</f>
        <v>134.72999999999999</v>
      </c>
      <c r="D17" s="277">
        <v>35</v>
      </c>
      <c r="E17" s="292">
        <f>SUM(E18:E24)</f>
        <v>569.30143039300003</v>
      </c>
      <c r="F17" s="293">
        <f>176.57+137.56</f>
        <v>314.13</v>
      </c>
      <c r="G17" s="291">
        <f>SUM(G18:G24)</f>
        <v>0</v>
      </c>
      <c r="H17" s="279">
        <f t="shared" si="3"/>
        <v>394.41848670000002</v>
      </c>
      <c r="I17" s="280">
        <f t="shared" si="1"/>
        <v>499.90965999999997</v>
      </c>
    </row>
    <row r="18" spans="1:9" ht="15" x14ac:dyDescent="0.25">
      <c r="A18" s="276" t="s">
        <v>754</v>
      </c>
      <c r="B18" s="260" t="s">
        <v>755</v>
      </c>
      <c r="C18" s="294"/>
      <c r="D18" s="294"/>
      <c r="E18" s="295">
        <f>'[6]структура затрат'!C51/1000</f>
        <v>30.162262282</v>
      </c>
      <c r="F18" s="296"/>
      <c r="H18" s="267">
        <f t="shared" si="3"/>
        <v>0</v>
      </c>
      <c r="I18" s="280">
        <f t="shared" si="1"/>
        <v>0</v>
      </c>
    </row>
    <row r="19" spans="1:9" ht="15" x14ac:dyDescent="0.25">
      <c r="A19" s="276" t="s">
        <v>756</v>
      </c>
      <c r="B19" s="260" t="s">
        <v>757</v>
      </c>
      <c r="C19" s="282"/>
      <c r="D19" s="282"/>
      <c r="E19" s="297">
        <f>'[6]структура затрат'!C61/1000</f>
        <v>7.1100531780000003</v>
      </c>
      <c r="F19" s="298"/>
      <c r="H19" s="267">
        <f t="shared" si="3"/>
        <v>0</v>
      </c>
      <c r="I19" s="280">
        <f t="shared" si="1"/>
        <v>0</v>
      </c>
    </row>
    <row r="20" spans="1:9" ht="26.25" x14ac:dyDescent="0.25">
      <c r="A20" s="276" t="s">
        <v>758</v>
      </c>
      <c r="B20" s="260" t="s">
        <v>759</v>
      </c>
      <c r="C20" s="282"/>
      <c r="D20" s="282"/>
      <c r="E20" s="297">
        <f>'[6]структура затрат'!C60/1000</f>
        <v>11.005477821000001</v>
      </c>
      <c r="F20" s="299"/>
      <c r="H20" s="267">
        <f t="shared" si="3"/>
        <v>0</v>
      </c>
      <c r="I20" s="280">
        <f t="shared" si="1"/>
        <v>0</v>
      </c>
    </row>
    <row r="21" spans="1:9" ht="15" x14ac:dyDescent="0.25">
      <c r="A21" s="276" t="s">
        <v>760</v>
      </c>
      <c r="B21" s="260" t="s">
        <v>761</v>
      </c>
      <c r="C21" s="282"/>
      <c r="D21" s="282"/>
      <c r="E21" s="297">
        <f>('[6]структура затрат'!C52+'[6]структура затрат'!C53)/1000</f>
        <v>9.8936000000000011</v>
      </c>
      <c r="F21" s="298"/>
      <c r="H21" s="267">
        <f t="shared" si="3"/>
        <v>0</v>
      </c>
      <c r="I21" s="280">
        <f t="shared" si="1"/>
        <v>0</v>
      </c>
    </row>
    <row r="22" spans="1:9" ht="15" x14ac:dyDescent="0.25">
      <c r="A22" s="276" t="s">
        <v>763</v>
      </c>
      <c r="B22" s="260" t="s">
        <v>764</v>
      </c>
      <c r="C22" s="282"/>
      <c r="D22" s="282"/>
      <c r="E22" s="297">
        <f>'[6]структура затрат'!C49/1000</f>
        <v>429.67305999999996</v>
      </c>
      <c r="F22" s="299"/>
      <c r="H22" s="267">
        <f t="shared" si="3"/>
        <v>0</v>
      </c>
      <c r="I22" s="280">
        <f t="shared" si="1"/>
        <v>0</v>
      </c>
    </row>
    <row r="23" spans="1:9" ht="15" x14ac:dyDescent="0.25">
      <c r="A23" s="276" t="s">
        <v>765</v>
      </c>
      <c r="B23" s="260" t="s">
        <v>766</v>
      </c>
      <c r="C23" s="282"/>
      <c r="D23" s="282"/>
      <c r="E23" s="297">
        <f>'[6]структура затрат'!C62/1000</f>
        <v>54.423752059999998</v>
      </c>
      <c r="F23" s="299"/>
      <c r="H23" s="267">
        <f t="shared" si="3"/>
        <v>0</v>
      </c>
      <c r="I23" s="280">
        <f t="shared" si="1"/>
        <v>0</v>
      </c>
    </row>
    <row r="24" spans="1:9" ht="15" x14ac:dyDescent="0.25">
      <c r="A24" s="276" t="s">
        <v>767</v>
      </c>
      <c r="B24" s="300" t="s">
        <v>768</v>
      </c>
      <c r="C24" s="282">
        <v>134.72999999999999</v>
      </c>
      <c r="D24" s="282"/>
      <c r="E24" s="282">
        <f>SUM(E25:E27)</f>
        <v>27.033225052000002</v>
      </c>
      <c r="F24" s="299"/>
      <c r="H24" s="267">
        <f t="shared" si="3"/>
        <v>0</v>
      </c>
      <c r="I24" s="280">
        <f t="shared" si="1"/>
        <v>0</v>
      </c>
    </row>
    <row r="25" spans="1:9" ht="15" x14ac:dyDescent="0.25">
      <c r="A25" s="276" t="s">
        <v>769</v>
      </c>
      <c r="B25" s="301" t="s">
        <v>770</v>
      </c>
      <c r="C25" s="282"/>
      <c r="D25" s="282"/>
      <c r="E25" s="282">
        <f>'[6]структура затрат'!C64/1000</f>
        <v>0.41203505200000001</v>
      </c>
      <c r="F25" s="299"/>
      <c r="H25" s="267">
        <f t="shared" si="3"/>
        <v>0</v>
      </c>
      <c r="I25" s="280">
        <f t="shared" si="1"/>
        <v>0</v>
      </c>
    </row>
    <row r="26" spans="1:9" ht="15" x14ac:dyDescent="0.25">
      <c r="A26" s="276" t="s">
        <v>771</v>
      </c>
      <c r="B26" s="301" t="s">
        <v>772</v>
      </c>
      <c r="C26" s="282"/>
      <c r="D26" s="282"/>
      <c r="E26" s="282">
        <f>'[6]структура затрат'!C57/1000</f>
        <v>20.697190000000003</v>
      </c>
      <c r="F26" s="299"/>
      <c r="H26" s="267">
        <f t="shared" si="3"/>
        <v>0</v>
      </c>
      <c r="I26" s="280">
        <f t="shared" si="1"/>
        <v>0</v>
      </c>
    </row>
    <row r="27" spans="1:9" ht="15" x14ac:dyDescent="0.25">
      <c r="A27" s="276" t="s">
        <v>773</v>
      </c>
      <c r="B27" s="301" t="s">
        <v>774</v>
      </c>
      <c r="C27" s="282"/>
      <c r="D27" s="282"/>
      <c r="E27" s="282">
        <f>'[6]структура затрат'!C70/1000</f>
        <v>5.9240000000000004</v>
      </c>
      <c r="F27" s="299"/>
      <c r="H27" s="267">
        <f t="shared" si="3"/>
        <v>0</v>
      </c>
      <c r="I27" s="280">
        <f t="shared" si="1"/>
        <v>0</v>
      </c>
    </row>
    <row r="28" spans="1:9" ht="15" x14ac:dyDescent="0.25">
      <c r="A28" s="276" t="s">
        <v>775</v>
      </c>
      <c r="B28" s="260" t="s">
        <v>776</v>
      </c>
      <c r="C28" s="282">
        <v>0</v>
      </c>
      <c r="D28" s="282"/>
      <c r="E28" s="282">
        <f>'[6]структура затрат'!Q14</f>
        <v>39</v>
      </c>
      <c r="F28" s="299"/>
      <c r="H28" s="267">
        <f t="shared" si="3"/>
        <v>0</v>
      </c>
      <c r="I28" s="280">
        <f t="shared" si="1"/>
        <v>0</v>
      </c>
    </row>
    <row r="29" spans="1:9" ht="15" x14ac:dyDescent="0.25">
      <c r="A29" s="276" t="s">
        <v>777</v>
      </c>
      <c r="B29" s="260" t="s">
        <v>778</v>
      </c>
      <c r="C29" s="282">
        <v>5.19</v>
      </c>
      <c r="D29" s="282"/>
      <c r="E29" s="282">
        <f>'[6]структура затрат'!Q15</f>
        <v>52</v>
      </c>
      <c r="F29" s="298">
        <v>28.77</v>
      </c>
      <c r="H29" s="267">
        <f t="shared" si="3"/>
        <v>36.1233243</v>
      </c>
      <c r="I29" s="280">
        <f t="shared" si="1"/>
        <v>45.784869999999998</v>
      </c>
    </row>
    <row r="30" spans="1:9" ht="26.25" x14ac:dyDescent="0.25">
      <c r="A30" s="276" t="s">
        <v>779</v>
      </c>
      <c r="B30" s="260" t="s">
        <v>780</v>
      </c>
      <c r="C30" s="282">
        <v>37.200000000000003</v>
      </c>
      <c r="D30" s="282"/>
      <c r="E30" s="282">
        <f>'[6]структура затрат'!Q13</f>
        <v>0</v>
      </c>
      <c r="F30" s="298">
        <v>122.94</v>
      </c>
      <c r="H30" s="267">
        <f t="shared" si="3"/>
        <v>154.36223459999999</v>
      </c>
      <c r="I30" s="280">
        <f t="shared" si="1"/>
        <v>195.64796000000001</v>
      </c>
    </row>
    <row r="31" spans="1:9" ht="15" x14ac:dyDescent="0.25">
      <c r="A31" s="276" t="s">
        <v>781</v>
      </c>
      <c r="B31" s="260" t="s">
        <v>782</v>
      </c>
      <c r="C31" s="282"/>
      <c r="D31" s="282"/>
      <c r="E31" s="282">
        <f>'[6]структура затрат'!Q17</f>
        <v>0</v>
      </c>
      <c r="F31" s="299"/>
      <c r="H31" s="267">
        <f t="shared" si="3"/>
        <v>0</v>
      </c>
      <c r="I31" s="280">
        <f t="shared" si="1"/>
        <v>0</v>
      </c>
    </row>
    <row r="32" spans="1:9" ht="15" x14ac:dyDescent="0.25">
      <c r="A32" s="276"/>
      <c r="B32" s="260" t="s">
        <v>784</v>
      </c>
      <c r="C32" s="282"/>
      <c r="D32" s="282"/>
      <c r="E32" s="282">
        <f>('[6]структура затрат'!C68+'[6]структура затрат'!C66)/1000</f>
        <v>12.744836950000002</v>
      </c>
      <c r="F32" s="299"/>
      <c r="H32" s="267">
        <f t="shared" si="3"/>
        <v>0</v>
      </c>
      <c r="I32" s="280">
        <f t="shared" si="1"/>
        <v>0</v>
      </c>
    </row>
    <row r="33" spans="1:9" ht="15" x14ac:dyDescent="0.25">
      <c r="A33" s="276" t="s">
        <v>785</v>
      </c>
      <c r="B33" s="260" t="s">
        <v>762</v>
      </c>
      <c r="C33" s="282">
        <v>40</v>
      </c>
      <c r="D33" s="282">
        <v>33</v>
      </c>
      <c r="E33" s="282">
        <f>'[6]структура затрат'!Q18</f>
        <v>29</v>
      </c>
      <c r="F33" s="298">
        <v>27.25</v>
      </c>
      <c r="H33" s="267">
        <f t="shared" si="3"/>
        <v>34.214827499999998</v>
      </c>
      <c r="I33" s="280">
        <f t="shared" si="1"/>
        <v>43.365929999999999</v>
      </c>
    </row>
    <row r="34" spans="1:9" ht="15" x14ac:dyDescent="0.25">
      <c r="A34" s="276" t="s">
        <v>786</v>
      </c>
      <c r="B34" s="277" t="s">
        <v>787</v>
      </c>
      <c r="C34" s="282">
        <v>0</v>
      </c>
      <c r="D34" s="282">
        <f>45+8</f>
        <v>53</v>
      </c>
      <c r="E34" s="282">
        <f>'[6]структура затрат'!Q21+'[6]структура затрат'!Q22</f>
        <v>53</v>
      </c>
      <c r="F34" s="299"/>
      <c r="H34" s="267">
        <f t="shared" si="3"/>
        <v>0</v>
      </c>
      <c r="I34" s="280">
        <f t="shared" si="1"/>
        <v>0</v>
      </c>
    </row>
    <row r="35" spans="1:9" ht="15" x14ac:dyDescent="0.25">
      <c r="A35" s="276" t="s">
        <v>788</v>
      </c>
      <c r="B35" s="277" t="s">
        <v>789</v>
      </c>
      <c r="C35" s="282">
        <v>0</v>
      </c>
      <c r="D35" s="282"/>
      <c r="E35" s="282">
        <f>SUM(E36:I41)</f>
        <v>113.77179415000001</v>
      </c>
      <c r="F35" s="299"/>
      <c r="H35" s="267">
        <f t="shared" si="3"/>
        <v>0</v>
      </c>
      <c r="I35" s="280">
        <f t="shared" si="1"/>
        <v>0</v>
      </c>
    </row>
    <row r="36" spans="1:9" ht="26.25" x14ac:dyDescent="0.25">
      <c r="A36" s="276"/>
      <c r="B36" s="260" t="s">
        <v>790</v>
      </c>
      <c r="C36" s="282"/>
      <c r="D36" s="282"/>
      <c r="E36" s="282">
        <f>'[6]структура затрат'!C63/1000</f>
        <v>15.664932354000003</v>
      </c>
      <c r="F36" s="299"/>
      <c r="H36" s="267">
        <f t="shared" si="3"/>
        <v>0</v>
      </c>
      <c r="I36" s="280">
        <f t="shared" si="1"/>
        <v>0</v>
      </c>
    </row>
    <row r="37" spans="1:9" ht="15" x14ac:dyDescent="0.25">
      <c r="A37" s="276"/>
      <c r="B37" s="260" t="s">
        <v>791</v>
      </c>
      <c r="C37" s="282"/>
      <c r="D37" s="277"/>
      <c r="E37" s="302">
        <f>'[6]структура затрат'!C67/1000</f>
        <v>1.75027</v>
      </c>
      <c r="F37" s="299"/>
      <c r="H37" s="267">
        <f t="shared" si="3"/>
        <v>0</v>
      </c>
      <c r="I37" s="280">
        <f t="shared" si="1"/>
        <v>0</v>
      </c>
    </row>
    <row r="38" spans="1:9" ht="15" x14ac:dyDescent="0.25">
      <c r="A38" s="276"/>
      <c r="B38" s="260" t="s">
        <v>792</v>
      </c>
      <c r="C38" s="282"/>
      <c r="D38" s="277"/>
      <c r="E38" s="302">
        <f>'[6]структура затрат'!C54/1000</f>
        <v>45.473030692000002</v>
      </c>
      <c r="F38" s="299"/>
      <c r="H38" s="267">
        <f t="shared" si="3"/>
        <v>0</v>
      </c>
      <c r="I38" s="280">
        <f t="shared" si="1"/>
        <v>0</v>
      </c>
    </row>
    <row r="39" spans="1:9" ht="15" x14ac:dyDescent="0.25">
      <c r="A39" s="276"/>
      <c r="B39" s="260" t="s">
        <v>783</v>
      </c>
      <c r="C39" s="282"/>
      <c r="D39" s="277"/>
      <c r="E39" s="302">
        <f>'[6]структура затрат'!C69/1000</f>
        <v>3.883561104</v>
      </c>
      <c r="F39" s="299"/>
      <c r="H39" s="267">
        <f t="shared" si="3"/>
        <v>0</v>
      </c>
      <c r="I39" s="280">
        <f t="shared" si="1"/>
        <v>0</v>
      </c>
    </row>
    <row r="40" spans="1:9" ht="15" x14ac:dyDescent="0.25">
      <c r="A40" s="276"/>
      <c r="B40" s="260" t="s">
        <v>793</v>
      </c>
      <c r="C40" s="282"/>
      <c r="D40" s="282"/>
      <c r="E40" s="282">
        <f>'[6]структура затрат'!Q19</f>
        <v>47</v>
      </c>
      <c r="F40" s="299"/>
      <c r="H40" s="267">
        <f t="shared" si="3"/>
        <v>0</v>
      </c>
      <c r="I40" s="280">
        <f t="shared" si="1"/>
        <v>0</v>
      </c>
    </row>
    <row r="41" spans="1:9" ht="15" x14ac:dyDescent="0.25">
      <c r="A41" s="303"/>
      <c r="B41" s="260"/>
      <c r="C41" s="282"/>
      <c r="D41" s="282"/>
      <c r="E41" s="282"/>
      <c r="F41" s="299"/>
      <c r="H41" s="267"/>
    </row>
    <row r="42" spans="1:9" ht="14.25" x14ac:dyDescent="0.2">
      <c r="A42" s="304"/>
      <c r="B42" s="305" t="s">
        <v>794</v>
      </c>
      <c r="C42" s="306">
        <f>SUM(C11,C14:C15)</f>
        <v>5963.33</v>
      </c>
      <c r="D42" s="306">
        <f>SUM(D11,D14:D15)</f>
        <v>5552</v>
      </c>
      <c r="E42" s="307">
        <f>SUM(E11,E14:E15)</f>
        <v>6351.4803014930003</v>
      </c>
      <c r="F42" s="306">
        <f>SUM(F11,F14:F15)</f>
        <v>12881.210000000001</v>
      </c>
      <c r="G42" s="306">
        <f t="shared" ref="G42" si="4">SUM(G11,G14:G15)</f>
        <v>0</v>
      </c>
      <c r="H42" s="308">
        <f>SUM(H11,H14:H15)</f>
        <v>16173.533463899999</v>
      </c>
      <c r="I42" s="308">
        <f>SUM(I11,I14:I15)</f>
        <v>20499.30672</v>
      </c>
    </row>
    <row r="43" spans="1:9" ht="15" x14ac:dyDescent="0.25">
      <c r="A43" s="456" t="s">
        <v>795</v>
      </c>
      <c r="B43" s="457"/>
      <c r="C43" s="282"/>
      <c r="D43" s="282"/>
      <c r="E43" s="282"/>
      <c r="F43" s="299"/>
      <c r="G43" s="267"/>
    </row>
    <row r="44" spans="1:9" ht="15" x14ac:dyDescent="0.25">
      <c r="A44" s="303" t="s">
        <v>39</v>
      </c>
      <c r="B44" s="309" t="s">
        <v>796</v>
      </c>
      <c r="C44" s="282">
        <v>0</v>
      </c>
      <c r="D44" s="282">
        <v>0</v>
      </c>
      <c r="E44" s="282"/>
      <c r="F44" s="299">
        <v>0</v>
      </c>
      <c r="G44" s="267"/>
      <c r="H44" s="267">
        <f>F44</f>
        <v>0</v>
      </c>
    </row>
    <row r="45" spans="1:9" ht="15" x14ac:dyDescent="0.25">
      <c r="A45" s="303" t="s">
        <v>250</v>
      </c>
      <c r="B45" s="309" t="s">
        <v>797</v>
      </c>
      <c r="C45" s="282"/>
      <c r="D45" s="282">
        <f>('[6]структура затрат'!C50+'[6]структура затрат'!C56)/1000</f>
        <v>2.9166873829999997</v>
      </c>
      <c r="E45" s="282">
        <f>'[6]структура затрат'!Q27+'[6]структура затрат'!C50/1000</f>
        <v>15.916687382999999</v>
      </c>
      <c r="F45" s="310">
        <v>32.659999999999997</v>
      </c>
      <c r="G45" s="267"/>
      <c r="H45" s="267">
        <v>26.98</v>
      </c>
      <c r="I45" s="267">
        <f>H45*(1+I2)</f>
        <v>27.789400000000001</v>
      </c>
    </row>
    <row r="46" spans="1:9" ht="15" x14ac:dyDescent="0.25">
      <c r="A46" s="276" t="s">
        <v>252</v>
      </c>
      <c r="B46" s="277" t="s">
        <v>798</v>
      </c>
      <c r="C46" s="282">
        <v>1816.7</v>
      </c>
      <c r="D46" s="282">
        <v>3814</v>
      </c>
      <c r="E46" s="282">
        <f>'[6]структура затрат'!Q34</f>
        <v>3814</v>
      </c>
      <c r="F46" s="299">
        <f>SUM(F61:F63,F47)</f>
        <v>9532.86</v>
      </c>
      <c r="G46" s="299">
        <f>SUM(G47:G63)</f>
        <v>0</v>
      </c>
      <c r="H46" s="299">
        <v>12451.31</v>
      </c>
      <c r="I46" s="311">
        <f>SUM(I47:I63)</f>
        <v>15610.920959999999</v>
      </c>
    </row>
    <row r="47" spans="1:9" ht="15" x14ac:dyDescent="0.25">
      <c r="A47" s="276" t="s">
        <v>799</v>
      </c>
      <c r="B47" s="260" t="s">
        <v>800</v>
      </c>
      <c r="C47" s="282"/>
      <c r="D47" s="282"/>
      <c r="E47" s="312"/>
      <c r="F47" s="298">
        <f>SUM(F48:F60)-0.1</f>
        <v>8477.1</v>
      </c>
      <c r="G47" s="267"/>
    </row>
    <row r="48" spans="1:9" ht="15" x14ac:dyDescent="0.25">
      <c r="A48" s="276" t="s">
        <v>801</v>
      </c>
      <c r="B48" s="313" t="s">
        <v>460</v>
      </c>
      <c r="C48" s="282"/>
      <c r="D48" s="282"/>
      <c r="E48" s="312"/>
      <c r="F48" s="298">
        <v>47.9</v>
      </c>
      <c r="G48" s="267"/>
      <c r="I48" s="348">
        <f>'аренда ЭСХ'!I6/1000</f>
        <v>574.99932000000001</v>
      </c>
    </row>
    <row r="49" spans="1:9" ht="15" x14ac:dyDescent="0.25">
      <c r="A49" s="276" t="s">
        <v>802</v>
      </c>
      <c r="B49" s="313" t="s">
        <v>803</v>
      </c>
      <c r="C49" s="282"/>
      <c r="D49" s="282"/>
      <c r="E49" s="312"/>
      <c r="F49" s="298">
        <v>166.5</v>
      </c>
      <c r="G49" s="267"/>
      <c r="I49" s="348">
        <f>'аренда ЭСХ'!I7/1000</f>
        <v>166.476</v>
      </c>
    </row>
    <row r="50" spans="1:9" ht="15" x14ac:dyDescent="0.25">
      <c r="A50" s="276" t="s">
        <v>804</v>
      </c>
      <c r="B50" s="313" t="s">
        <v>464</v>
      </c>
      <c r="C50" s="282"/>
      <c r="D50" s="282"/>
      <c r="E50" s="312"/>
      <c r="F50" s="298">
        <v>1337.7</v>
      </c>
      <c r="G50" s="267"/>
      <c r="I50" s="348">
        <f>'аренда ЭСХ'!I8/1000</f>
        <v>133.76400000000001</v>
      </c>
    </row>
    <row r="51" spans="1:9" ht="15" x14ac:dyDescent="0.25">
      <c r="A51" s="276" t="s">
        <v>805</v>
      </c>
      <c r="B51" s="313" t="s">
        <v>470</v>
      </c>
      <c r="C51" s="282"/>
      <c r="D51" s="282"/>
      <c r="E51" s="312"/>
      <c r="F51" s="298">
        <v>458.1</v>
      </c>
      <c r="G51" s="267"/>
      <c r="I51" s="348">
        <f>'аренда ЭСХ'!I11/1000</f>
        <v>458.10239999999999</v>
      </c>
    </row>
    <row r="52" spans="1:9" ht="15" x14ac:dyDescent="0.25">
      <c r="A52" s="276" t="s">
        <v>806</v>
      </c>
      <c r="B52" s="313" t="s">
        <v>458</v>
      </c>
      <c r="C52" s="282"/>
      <c r="D52" s="282"/>
      <c r="E52" s="312"/>
      <c r="F52" s="298">
        <v>79.5</v>
      </c>
      <c r="G52" s="267"/>
      <c r="I52" s="348">
        <f>'аренда ЭСХ'!I5/1000</f>
        <v>79.488</v>
      </c>
    </row>
    <row r="53" spans="1:9" ht="15" x14ac:dyDescent="0.25">
      <c r="A53" s="276" t="s">
        <v>807</v>
      </c>
      <c r="B53" s="313" t="s">
        <v>808</v>
      </c>
      <c r="C53" s="282"/>
      <c r="D53" s="282"/>
      <c r="E53" s="312"/>
      <c r="F53" s="298">
        <v>68.5</v>
      </c>
      <c r="G53" s="267"/>
      <c r="I53" s="348">
        <f>'аренда ЭСХ'!I16/1000</f>
        <v>821.82407999999998</v>
      </c>
    </row>
    <row r="54" spans="1:9" ht="15" x14ac:dyDescent="0.25">
      <c r="A54" s="276" t="s">
        <v>809</v>
      </c>
      <c r="B54" s="313" t="s">
        <v>476</v>
      </c>
      <c r="C54" s="282"/>
      <c r="D54" s="282"/>
      <c r="E54" s="312"/>
      <c r="F54" s="298">
        <v>1225.4000000000001</v>
      </c>
      <c r="G54" s="267"/>
      <c r="I54" s="348">
        <f>('аренда ЭСХ'!I14+'аренда ЭСХ'!I15)/1000</f>
        <v>3482.4741600000002</v>
      </c>
    </row>
    <row r="55" spans="1:9" ht="15" x14ac:dyDescent="0.25">
      <c r="A55" s="276" t="s">
        <v>810</v>
      </c>
      <c r="B55" s="313" t="s">
        <v>474</v>
      </c>
      <c r="C55" s="282"/>
      <c r="D55" s="282"/>
      <c r="E55" s="312"/>
      <c r="F55" s="298">
        <v>963.9</v>
      </c>
      <c r="G55" s="267"/>
      <c r="I55" s="348">
        <f>'аренда ЭСХ'!I13/1000</f>
        <v>555.66312000000005</v>
      </c>
    </row>
    <row r="56" spans="1:9" ht="15" x14ac:dyDescent="0.25">
      <c r="A56" s="276" t="s">
        <v>811</v>
      </c>
      <c r="B56" s="313" t="s">
        <v>812</v>
      </c>
      <c r="C56" s="282"/>
      <c r="D56" s="282"/>
      <c r="E56" s="312"/>
      <c r="F56" s="298">
        <v>92.8</v>
      </c>
      <c r="G56" s="267"/>
      <c r="I56" s="348">
        <f>'аренда ЭСХ'!I12/1000</f>
        <v>92.817599999999999</v>
      </c>
    </row>
    <row r="57" spans="1:9" ht="15" x14ac:dyDescent="0.25">
      <c r="A57" s="276" t="s">
        <v>813</v>
      </c>
      <c r="B57" s="313" t="s">
        <v>578</v>
      </c>
      <c r="C57" s="282"/>
      <c r="D57" s="282"/>
      <c r="E57" s="312"/>
      <c r="F57" s="298">
        <v>57.2</v>
      </c>
      <c r="G57" s="267"/>
      <c r="I57" s="348">
        <f>'аренда ЭСХ'!I10/1000</f>
        <v>57.151319999999991</v>
      </c>
    </row>
    <row r="58" spans="1:9" ht="15" x14ac:dyDescent="0.25">
      <c r="A58" s="276" t="s">
        <v>814</v>
      </c>
      <c r="B58" s="313" t="s">
        <v>466</v>
      </c>
      <c r="C58" s="282"/>
      <c r="D58" s="282"/>
      <c r="E58" s="312"/>
      <c r="F58" s="298">
        <v>47.2</v>
      </c>
      <c r="G58" s="267"/>
      <c r="I58" s="348">
        <f>'аренда ЭСХ'!I9/1000</f>
        <v>47.206679999999999</v>
      </c>
    </row>
    <row r="59" spans="1:9" ht="15" x14ac:dyDescent="0.25">
      <c r="A59" s="276" t="s">
        <v>815</v>
      </c>
      <c r="B59" s="313" t="s">
        <v>816</v>
      </c>
      <c r="C59" s="282"/>
      <c r="D59" s="282"/>
      <c r="E59" s="312"/>
      <c r="F59" s="298">
        <v>2021.4</v>
      </c>
      <c r="G59" s="267"/>
      <c r="I59" s="348"/>
    </row>
    <row r="60" spans="1:9" ht="15" x14ac:dyDescent="0.25">
      <c r="A60" s="276" t="s">
        <v>817</v>
      </c>
      <c r="B60" s="313" t="s">
        <v>481</v>
      </c>
      <c r="C60" s="282"/>
      <c r="D60" s="282"/>
      <c r="E60" s="312"/>
      <c r="F60" s="298">
        <v>1911.1</v>
      </c>
      <c r="G60" s="267"/>
      <c r="I60" s="348">
        <f>SUM('аренда ЭСХ'!I17:I25)/1000</f>
        <v>9140.9542799999999</v>
      </c>
    </row>
    <row r="61" spans="1:9" ht="15" x14ac:dyDescent="0.25">
      <c r="A61" s="276" t="s">
        <v>818</v>
      </c>
      <c r="B61" s="260" t="s">
        <v>819</v>
      </c>
      <c r="C61" s="282"/>
      <c r="D61" s="282"/>
      <c r="E61" s="312"/>
      <c r="F61" s="298">
        <f>1055.8-0.04</f>
        <v>1055.76</v>
      </c>
      <c r="G61" s="267"/>
      <c r="I61" s="349"/>
    </row>
    <row r="62" spans="1:9" ht="15" x14ac:dyDescent="0.25">
      <c r="A62" s="276" t="s">
        <v>820</v>
      </c>
      <c r="B62" s="260" t="s">
        <v>821</v>
      </c>
      <c r="C62" s="282"/>
      <c r="D62" s="282"/>
      <c r="E62" s="282"/>
      <c r="F62" s="299">
        <v>0</v>
      </c>
      <c r="G62" s="267"/>
      <c r="I62" s="349"/>
    </row>
    <row r="63" spans="1:9" ht="15" x14ac:dyDescent="0.25">
      <c r="A63" s="276" t="s">
        <v>822</v>
      </c>
      <c r="B63" s="260" t="s">
        <v>823</v>
      </c>
      <c r="C63" s="282"/>
      <c r="D63" s="298">
        <v>411.39659999999998</v>
      </c>
      <c r="E63" s="298">
        <f>D63</f>
        <v>411.39659999999998</v>
      </c>
      <c r="F63" s="299">
        <v>0</v>
      </c>
      <c r="G63" s="267"/>
      <c r="I63" s="349"/>
    </row>
    <row r="64" spans="1:9" x14ac:dyDescent="0.2">
      <c r="A64" s="276" t="s">
        <v>824</v>
      </c>
      <c r="B64" s="277" t="s">
        <v>825</v>
      </c>
      <c r="C64" s="277">
        <f t="shared" ref="C64:I64" si="5">SUM(C65:C68)</f>
        <v>0</v>
      </c>
      <c r="D64" s="277">
        <f t="shared" si="5"/>
        <v>0</v>
      </c>
      <c r="E64" s="279">
        <f>SUM(E65:E68)</f>
        <v>44</v>
      </c>
      <c r="F64" s="277">
        <f t="shared" si="5"/>
        <v>33.31</v>
      </c>
      <c r="G64" s="277">
        <f t="shared" si="5"/>
        <v>0</v>
      </c>
      <c r="H64" s="277">
        <f t="shared" si="5"/>
        <v>29.25</v>
      </c>
      <c r="I64" s="314">
        <f t="shared" si="5"/>
        <v>29.25</v>
      </c>
    </row>
    <row r="65" spans="1:9" ht="15" x14ac:dyDescent="0.25">
      <c r="A65" s="276" t="s">
        <v>826</v>
      </c>
      <c r="B65" s="260" t="s">
        <v>827</v>
      </c>
      <c r="C65" s="282"/>
      <c r="D65" s="282"/>
      <c r="E65" s="282"/>
      <c r="F65" s="299">
        <v>0</v>
      </c>
      <c r="G65" s="267"/>
      <c r="H65" s="315">
        <f>F65</f>
        <v>0</v>
      </c>
    </row>
    <row r="66" spans="1:9" ht="15" x14ac:dyDescent="0.25">
      <c r="A66" s="276" t="s">
        <v>828</v>
      </c>
      <c r="B66" s="260" t="s">
        <v>829</v>
      </c>
      <c r="C66" s="282">
        <v>0</v>
      </c>
      <c r="D66" s="282"/>
      <c r="E66" s="282">
        <f>'[6]структура затрат'!Q31</f>
        <v>44</v>
      </c>
      <c r="F66" s="316">
        <v>33.31</v>
      </c>
      <c r="G66" s="267"/>
      <c r="H66" s="315">
        <v>29.25</v>
      </c>
      <c r="I66" s="350">
        <f>H66</f>
        <v>29.25</v>
      </c>
    </row>
    <row r="67" spans="1:9" ht="15" x14ac:dyDescent="0.25">
      <c r="A67" s="276" t="s">
        <v>830</v>
      </c>
      <c r="B67" s="260" t="s">
        <v>831</v>
      </c>
      <c r="C67" s="282"/>
      <c r="D67" s="282"/>
      <c r="E67" s="282"/>
      <c r="F67" s="299">
        <v>0</v>
      </c>
      <c r="G67" s="267"/>
      <c r="H67" s="315">
        <f>F67</f>
        <v>0</v>
      </c>
    </row>
    <row r="68" spans="1:9" ht="26.25" x14ac:dyDescent="0.25">
      <c r="A68" s="276" t="s">
        <v>832</v>
      </c>
      <c r="B68" s="260" t="s">
        <v>833</v>
      </c>
      <c r="C68" s="282"/>
      <c r="D68" s="282"/>
      <c r="E68" s="282"/>
      <c r="F68" s="299">
        <v>0</v>
      </c>
      <c r="G68" s="267"/>
      <c r="H68" s="315">
        <f>F68</f>
        <v>0</v>
      </c>
    </row>
    <row r="69" spans="1:9" ht="15" x14ac:dyDescent="0.25">
      <c r="A69" s="276" t="s">
        <v>834</v>
      </c>
      <c r="B69" s="309" t="s">
        <v>835</v>
      </c>
      <c r="C69" s="282">
        <v>1557.6</v>
      </c>
      <c r="D69" s="282">
        <v>1363</v>
      </c>
      <c r="E69" s="282">
        <f>'[6]структура затрат'!Q26</f>
        <v>1363</v>
      </c>
      <c r="F69" s="317">
        <f>F14*0.304</f>
        <v>3584.0839999999998</v>
      </c>
      <c r="G69" s="267"/>
      <c r="H69" s="317">
        <f>ROUND(H14*0.3,2)</f>
        <v>4440.93</v>
      </c>
      <c r="I69" s="336">
        <f>I14*0.304</f>
        <v>5703.7532599999995</v>
      </c>
    </row>
    <row r="70" spans="1:9" ht="15" x14ac:dyDescent="0.25">
      <c r="A70" s="276" t="s">
        <v>836</v>
      </c>
      <c r="B70" s="277" t="s">
        <v>318</v>
      </c>
      <c r="C70" s="282">
        <v>0</v>
      </c>
      <c r="D70" s="282">
        <f>[6]амортизация!D56/1000</f>
        <v>149.94528</v>
      </c>
      <c r="E70" s="282">
        <f>'[6]структура затрат'!Q25</f>
        <v>156.4</v>
      </c>
      <c r="F70" s="258">
        <v>76.489999999999995</v>
      </c>
      <c r="G70" s="267"/>
      <c r="H70" s="315">
        <v>247.33</v>
      </c>
      <c r="I70" s="349">
        <v>247.3</v>
      </c>
    </row>
    <row r="71" spans="1:9" ht="15" x14ac:dyDescent="0.25">
      <c r="A71" s="276" t="s">
        <v>837</v>
      </c>
      <c r="B71" s="277" t="s">
        <v>838</v>
      </c>
      <c r="C71" s="282"/>
      <c r="D71" s="282"/>
      <c r="E71" s="282"/>
      <c r="F71" s="299"/>
      <c r="G71" s="267"/>
    </row>
    <row r="72" spans="1:9" ht="15" x14ac:dyDescent="0.25">
      <c r="A72" s="276" t="s">
        <v>839</v>
      </c>
      <c r="B72" s="277" t="s">
        <v>840</v>
      </c>
      <c r="C72" s="282"/>
      <c r="D72" s="282">
        <v>258</v>
      </c>
      <c r="E72" s="282">
        <f>'[6]структура затрат'!Q16</f>
        <v>229</v>
      </c>
      <c r="F72" s="299"/>
      <c r="G72" s="267"/>
    </row>
    <row r="73" spans="1:9" ht="15" x14ac:dyDescent="0.25">
      <c r="A73" s="276" t="s">
        <v>841</v>
      </c>
      <c r="B73" s="277" t="s">
        <v>842</v>
      </c>
      <c r="C73" s="282"/>
      <c r="D73" s="282">
        <f>48+52+799-130</f>
        <v>769</v>
      </c>
      <c r="E73" s="282"/>
      <c r="F73" s="299"/>
      <c r="G73" s="267"/>
    </row>
    <row r="74" spans="1:9" x14ac:dyDescent="0.2">
      <c r="A74" s="276"/>
      <c r="F74" s="299"/>
      <c r="G74" s="267"/>
    </row>
    <row r="75" spans="1:9" ht="15" x14ac:dyDescent="0.25">
      <c r="A75" s="276" t="s">
        <v>843</v>
      </c>
      <c r="B75" s="277" t="s">
        <v>844</v>
      </c>
      <c r="C75" s="282"/>
      <c r="D75" s="282"/>
      <c r="E75" s="282">
        <v>28</v>
      </c>
      <c r="F75" s="299"/>
      <c r="G75" s="267"/>
    </row>
    <row r="76" spans="1:9" x14ac:dyDescent="0.2">
      <c r="A76" s="276" t="s">
        <v>845</v>
      </c>
      <c r="B76" s="277" t="s">
        <v>846</v>
      </c>
      <c r="C76" s="318"/>
      <c r="D76" s="318"/>
      <c r="E76" s="318"/>
      <c r="F76" s="299"/>
      <c r="G76" s="267"/>
    </row>
    <row r="77" spans="1:9" x14ac:dyDescent="0.2">
      <c r="A77" s="319"/>
      <c r="B77" s="320" t="s">
        <v>847</v>
      </c>
      <c r="C77" s="320">
        <f>SUM(C44:C46,C64,C69:C76)</f>
        <v>3374.3</v>
      </c>
      <c r="D77" s="321">
        <f>SUM(D44:D46,D64,D69:D76)</f>
        <v>6356.8619673829999</v>
      </c>
      <c r="E77" s="321">
        <f>SUM(E44:E46,E64,E69:E73,E75)</f>
        <v>5650.3166873829996</v>
      </c>
      <c r="F77" s="321">
        <f>SUM(F44:F46,F64,F69:F76)+0.01</f>
        <v>13259.414000000001</v>
      </c>
      <c r="G77" s="320">
        <f>SUM(G44:G46,G64,G69:G76)</f>
        <v>0</v>
      </c>
      <c r="H77" s="321">
        <f>SUM(H44:H46,H64,H69:H76)</f>
        <v>17195.800000000003</v>
      </c>
      <c r="I77" s="321">
        <f>SUM(I44:I46,I64,I69:I76)</f>
        <v>21619.013619999998</v>
      </c>
    </row>
    <row r="78" spans="1:9" ht="14.25" x14ac:dyDescent="0.2">
      <c r="A78" s="322" t="s">
        <v>848</v>
      </c>
      <c r="B78" s="322"/>
      <c r="C78" s="323"/>
      <c r="D78" s="323"/>
      <c r="E78" s="323"/>
      <c r="F78" s="299"/>
      <c r="G78" s="267"/>
    </row>
    <row r="79" spans="1:9" ht="15" x14ac:dyDescent="0.25">
      <c r="A79" s="303" t="s">
        <v>849</v>
      </c>
      <c r="B79" s="277" t="s">
        <v>850</v>
      </c>
      <c r="C79" s="282"/>
      <c r="D79" s="282"/>
      <c r="E79" s="282"/>
      <c r="F79" s="299"/>
      <c r="G79" s="267"/>
    </row>
    <row r="80" spans="1:9" ht="15" x14ac:dyDescent="0.25">
      <c r="A80" s="303" t="s">
        <v>851</v>
      </c>
      <c r="B80" s="277" t="s">
        <v>852</v>
      </c>
      <c r="C80" s="282"/>
      <c r="D80" s="282"/>
      <c r="E80" s="282"/>
      <c r="F80" s="299"/>
      <c r="G80" s="267"/>
    </row>
    <row r="81" spans="1:9" ht="38.25" x14ac:dyDescent="0.25">
      <c r="A81" s="303" t="s">
        <v>853</v>
      </c>
      <c r="B81" s="277" t="s">
        <v>854</v>
      </c>
      <c r="C81" s="282"/>
      <c r="D81" s="282"/>
      <c r="E81" s="282"/>
      <c r="F81" s="299"/>
      <c r="G81" s="267"/>
    </row>
    <row r="82" spans="1:9" ht="51" hidden="1" x14ac:dyDescent="0.25">
      <c r="A82" s="303" t="s">
        <v>855</v>
      </c>
      <c r="B82" s="277" t="s">
        <v>856</v>
      </c>
      <c r="C82" s="282"/>
      <c r="D82" s="282"/>
      <c r="E82" s="282"/>
      <c r="F82" s="299"/>
      <c r="G82" s="267"/>
    </row>
    <row r="83" spans="1:9" ht="38.25" x14ac:dyDescent="0.25">
      <c r="A83" s="303" t="s">
        <v>855</v>
      </c>
      <c r="B83" s="277" t="s">
        <v>857</v>
      </c>
      <c r="C83" s="282"/>
      <c r="D83" s="282"/>
      <c r="E83" s="282"/>
      <c r="F83" s="299"/>
      <c r="G83" s="267"/>
    </row>
    <row r="84" spans="1:9" ht="15" x14ac:dyDescent="0.2">
      <c r="A84" s="458" t="s">
        <v>858</v>
      </c>
      <c r="B84" s="459"/>
      <c r="C84" s="324"/>
      <c r="D84" s="324"/>
      <c r="E84" s="324"/>
      <c r="F84" s="299"/>
      <c r="G84" s="267"/>
    </row>
    <row r="85" spans="1:9" x14ac:dyDescent="0.2">
      <c r="A85" s="460" t="s">
        <v>859</v>
      </c>
      <c r="B85" s="461"/>
      <c r="C85" s="325">
        <f>C77+C42</f>
        <v>9337.630000000001</v>
      </c>
      <c r="D85" s="325">
        <f>D77+D42</f>
        <v>11908.861967383</v>
      </c>
      <c r="E85" s="325">
        <f>E77+E42</f>
        <v>12001.796988876</v>
      </c>
      <c r="F85" s="326">
        <f>F77+F42-0.014</f>
        <v>26140.610000000004</v>
      </c>
      <c r="G85" s="325">
        <f>G77+G42</f>
        <v>0</v>
      </c>
      <c r="H85" s="326">
        <f>H77+H42</f>
        <v>33369.333463900002</v>
      </c>
      <c r="I85" s="326">
        <f>I77+I42</f>
        <v>42118.320339999998</v>
      </c>
    </row>
    <row r="86" spans="1:9" ht="15" x14ac:dyDescent="0.25">
      <c r="A86" s="462" t="s">
        <v>860</v>
      </c>
      <c r="B86" s="463"/>
      <c r="C86" s="282">
        <v>1556.66</v>
      </c>
      <c r="D86" s="282">
        <v>1913</v>
      </c>
      <c r="E86" s="282">
        <v>1913</v>
      </c>
      <c r="F86" s="299">
        <v>5320.12</v>
      </c>
      <c r="G86" s="267"/>
      <c r="H86" s="258">
        <v>6879.48</v>
      </c>
      <c r="I86" s="267"/>
    </row>
    <row r="87" spans="1:9" ht="15" x14ac:dyDescent="0.25">
      <c r="A87" s="327"/>
      <c r="B87" s="328" t="s">
        <v>861</v>
      </c>
      <c r="C87" s="329">
        <v>641.20000000000005</v>
      </c>
      <c r="D87" s="282"/>
      <c r="E87" s="312"/>
      <c r="F87" s="299">
        <v>2084.1999999999998</v>
      </c>
      <c r="G87" s="267"/>
      <c r="H87" s="299"/>
      <c r="I87" s="267"/>
    </row>
    <row r="88" spans="1:9" ht="15" x14ac:dyDescent="0.25">
      <c r="A88" s="330"/>
      <c r="B88" s="331" t="s">
        <v>862</v>
      </c>
      <c r="C88" s="332">
        <v>3.6655000000000002</v>
      </c>
      <c r="D88" s="333"/>
      <c r="E88" s="312"/>
      <c r="F88" s="332">
        <v>3.6655000000000002</v>
      </c>
      <c r="G88" s="267"/>
      <c r="H88" s="332"/>
      <c r="I88" s="267"/>
    </row>
    <row r="89" spans="1:9" x14ac:dyDescent="0.2">
      <c r="A89" s="460" t="s">
        <v>863</v>
      </c>
      <c r="B89" s="461"/>
      <c r="C89" s="325">
        <f t="shared" ref="C89:G89" si="6">C85+C86</f>
        <v>10894.29</v>
      </c>
      <c r="D89" s="325">
        <f t="shared" si="6"/>
        <v>13821.861967383</v>
      </c>
      <c r="E89" s="325">
        <f t="shared" si="6"/>
        <v>13914.796988876</v>
      </c>
      <c r="F89" s="325">
        <f t="shared" si="6"/>
        <v>31460.730000000003</v>
      </c>
      <c r="G89" s="325">
        <f t="shared" si="6"/>
        <v>0</v>
      </c>
      <c r="H89" s="326">
        <f>H85+H86</f>
        <v>40248.813463900005</v>
      </c>
      <c r="I89" s="326">
        <f>I85+I86</f>
        <v>42118.320339999998</v>
      </c>
    </row>
    <row r="90" spans="1:9" ht="15.75" x14ac:dyDescent="0.25">
      <c r="B90" s="334" t="s">
        <v>864</v>
      </c>
      <c r="C90" s="257">
        <v>519.16999999999996</v>
      </c>
      <c r="D90" s="257"/>
      <c r="E90" s="257"/>
      <c r="F90" s="267">
        <v>1125.2</v>
      </c>
      <c r="H90" s="258">
        <v>1472.26</v>
      </c>
      <c r="I90" s="267"/>
    </row>
    <row r="92" spans="1:9" x14ac:dyDescent="0.2">
      <c r="B92" s="258" t="s">
        <v>865</v>
      </c>
      <c r="C92" s="335">
        <f t="shared" ref="C92:G92" si="7">IF(C87=0,"",C86/C87)</f>
        <v>2.4277292576419214</v>
      </c>
      <c r="D92" s="335" t="str">
        <f t="shared" si="7"/>
        <v/>
      </c>
      <c r="E92" s="335" t="str">
        <f t="shared" si="7"/>
        <v/>
      </c>
      <c r="F92" s="335">
        <f t="shared" si="7"/>
        <v>2.5525957201804053</v>
      </c>
      <c r="G92" s="335" t="str">
        <f t="shared" si="7"/>
        <v/>
      </c>
      <c r="H92" s="335" t="str">
        <f>IF(H87=0,"",H86/H87)</f>
        <v/>
      </c>
      <c r="I92" s="258" t="str">
        <f t="shared" ref="I92" si="8">IF(I87=0,"",I86/I87/1000)</f>
        <v/>
      </c>
    </row>
    <row r="95" spans="1:9" x14ac:dyDescent="0.2">
      <c r="B95" s="258" t="s">
        <v>866</v>
      </c>
      <c r="C95" s="258">
        <v>5963.329999999999</v>
      </c>
    </row>
    <row r="96" spans="1:9" x14ac:dyDescent="0.2">
      <c r="B96" s="258" t="s">
        <v>867</v>
      </c>
      <c r="C96" s="258">
        <v>3374.3</v>
      </c>
    </row>
    <row r="97" spans="1:8" x14ac:dyDescent="0.2">
      <c r="B97" s="258" t="s">
        <v>868</v>
      </c>
      <c r="C97" s="336">
        <f>C98+C99</f>
        <v>17.498699999999999</v>
      </c>
      <c r="F97" s="258">
        <f>F98+F99</f>
        <v>56.858600000000003</v>
      </c>
      <c r="H97" s="258">
        <f>H98+H99</f>
        <v>54.7744</v>
      </c>
    </row>
    <row r="98" spans="1:8" ht="15.75" x14ac:dyDescent="0.2">
      <c r="A98" s="337" t="s">
        <v>869</v>
      </c>
      <c r="B98" s="338" t="s">
        <v>870</v>
      </c>
      <c r="C98" s="339">
        <v>16.846299999999999</v>
      </c>
      <c r="F98" s="258">
        <v>54.7744</v>
      </c>
      <c r="H98" s="258">
        <v>54.7744</v>
      </c>
    </row>
    <row r="99" spans="1:8" ht="15.75" x14ac:dyDescent="0.2">
      <c r="A99" s="337" t="s">
        <v>869</v>
      </c>
      <c r="B99" s="338" t="s">
        <v>871</v>
      </c>
      <c r="C99" s="340">
        <f>0.3262*2</f>
        <v>0.65239999999999998</v>
      </c>
      <c r="F99" s="258">
        <f>F87/1000</f>
        <v>2.0841999999999996</v>
      </c>
      <c r="H99" s="258">
        <f>H87/1000</f>
        <v>0</v>
      </c>
    </row>
    <row r="100" spans="1:8" ht="32.25" thickBot="1" x14ac:dyDescent="0.25">
      <c r="A100" s="341" t="s">
        <v>50</v>
      </c>
      <c r="B100" s="342" t="s">
        <v>872</v>
      </c>
      <c r="C100" s="343">
        <v>2.6404000000000001</v>
      </c>
      <c r="F100" s="258">
        <v>9.8933999999999997</v>
      </c>
      <c r="H100" s="258">
        <v>9.8933999999999997</v>
      </c>
    </row>
    <row r="101" spans="1:8" ht="15.75" x14ac:dyDescent="0.2">
      <c r="A101" s="464" t="s">
        <v>873</v>
      </c>
      <c r="B101" s="338" t="s">
        <v>870</v>
      </c>
    </row>
    <row r="102" spans="1:8" ht="15.75" x14ac:dyDescent="0.2">
      <c r="A102" s="452"/>
      <c r="B102" s="338" t="s">
        <v>871</v>
      </c>
    </row>
    <row r="103" spans="1:8" ht="32.25" thickBot="1" x14ac:dyDescent="0.25">
      <c r="A103" s="452"/>
      <c r="B103" s="342" t="s">
        <v>872</v>
      </c>
    </row>
    <row r="104" spans="1:8" ht="15.75" x14ac:dyDescent="0.2">
      <c r="A104" s="452" t="s">
        <v>874</v>
      </c>
      <c r="B104" s="338" t="s">
        <v>870</v>
      </c>
    </row>
    <row r="105" spans="1:8" ht="15.75" x14ac:dyDescent="0.2">
      <c r="A105" s="452"/>
      <c r="B105" s="338" t="s">
        <v>871</v>
      </c>
    </row>
    <row r="106" spans="1:8" ht="32.25" thickBot="1" x14ac:dyDescent="0.25">
      <c r="A106" s="452"/>
      <c r="B106" s="342" t="s">
        <v>872</v>
      </c>
    </row>
    <row r="108" spans="1:8" ht="13.5" thickBot="1" x14ac:dyDescent="0.25"/>
    <row r="109" spans="1:8" ht="32.25" thickBot="1" x14ac:dyDescent="0.25">
      <c r="A109" s="344" t="s">
        <v>875</v>
      </c>
      <c r="B109" s="345" t="s">
        <v>876</v>
      </c>
      <c r="C109" s="346">
        <v>294703.76963086397</v>
      </c>
    </row>
    <row r="110" spans="1:8" ht="32.25" thickBot="1" x14ac:dyDescent="0.25">
      <c r="A110" s="344" t="s">
        <v>877</v>
      </c>
      <c r="B110" s="345" t="s">
        <v>878</v>
      </c>
      <c r="C110" s="347">
        <v>92.403673210141108</v>
      </c>
    </row>
    <row r="111" spans="1:8" ht="32.25" thickBot="1" x14ac:dyDescent="0.25">
      <c r="A111" s="344" t="s">
        <v>877</v>
      </c>
      <c r="B111" s="345" t="s">
        <v>879</v>
      </c>
      <c r="C111" s="346">
        <v>646.6874031686483</v>
      </c>
    </row>
    <row r="114" spans="3:3" x14ac:dyDescent="0.2">
      <c r="C114" s="336">
        <f>C98+C99</f>
        <v>17.498699999999999</v>
      </c>
    </row>
  </sheetData>
  <mergeCells count="12">
    <mergeCell ref="A104:A106"/>
    <mergeCell ref="A1:E1"/>
    <mergeCell ref="C8:D8"/>
    <mergeCell ref="F8:G8"/>
    <mergeCell ref="H8:I8"/>
    <mergeCell ref="A10:B10"/>
    <mergeCell ref="A43:B43"/>
    <mergeCell ref="A84:B84"/>
    <mergeCell ref="A85:B85"/>
    <mergeCell ref="A86:B86"/>
    <mergeCell ref="A89:B89"/>
    <mergeCell ref="A101:A103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topLeftCell="A5" workbookViewId="0">
      <selection activeCell="F17" sqref="F17"/>
    </sheetView>
  </sheetViews>
  <sheetFormatPr defaultColWidth="8.85546875" defaultRowHeight="15.75" x14ac:dyDescent="0.25"/>
  <cols>
    <col min="1" max="1" width="5.28515625" style="26" customWidth="1"/>
    <col min="2" max="2" width="34.28515625" style="26" customWidth="1"/>
    <col min="3" max="3" width="53.140625" style="27" customWidth="1"/>
    <col min="4" max="4" width="17.85546875" style="26" customWidth="1"/>
    <col min="5" max="5" width="17.85546875" style="28" customWidth="1"/>
    <col min="6" max="7" width="17.85546875" style="26" customWidth="1"/>
    <col min="8" max="8" width="17.85546875" style="28" customWidth="1"/>
    <col min="9" max="9" width="17.85546875" style="26" customWidth="1"/>
    <col min="10" max="10" width="8.85546875" style="26"/>
    <col min="11" max="11" width="13.140625" style="26" bestFit="1" customWidth="1"/>
    <col min="12" max="16384" width="8.85546875" style="26"/>
  </cols>
  <sheetData>
    <row r="2" spans="1:9" ht="18.75" x14ac:dyDescent="0.3">
      <c r="B2" s="468" t="s">
        <v>451</v>
      </c>
      <c r="C2" s="468"/>
      <c r="D2" s="468"/>
      <c r="E2" s="468"/>
      <c r="F2" s="468"/>
      <c r="H2" s="26"/>
    </row>
    <row r="3" spans="1:9" x14ac:dyDescent="0.25">
      <c r="G3" s="469" t="s">
        <v>452</v>
      </c>
      <c r="H3" s="469"/>
      <c r="I3" s="469"/>
    </row>
    <row r="4" spans="1:9" s="31" customFormat="1" ht="63" x14ac:dyDescent="0.2">
      <c r="A4" s="29" t="s">
        <v>453</v>
      </c>
      <c r="B4" s="29" t="s">
        <v>454</v>
      </c>
      <c r="C4" s="29" t="s">
        <v>455</v>
      </c>
      <c r="D4" s="29" t="s">
        <v>456</v>
      </c>
      <c r="E4" s="30"/>
      <c r="F4" s="29" t="s">
        <v>457</v>
      </c>
      <c r="G4" s="29" t="s">
        <v>456</v>
      </c>
      <c r="H4" s="30"/>
      <c r="I4" s="29" t="s">
        <v>457</v>
      </c>
    </row>
    <row r="5" spans="1:9" s="31" customFormat="1" ht="31.5" x14ac:dyDescent="0.2">
      <c r="A5" s="32">
        <v>1</v>
      </c>
      <c r="B5" s="33" t="s">
        <v>458</v>
      </c>
      <c r="C5" s="34" t="s">
        <v>459</v>
      </c>
      <c r="D5" s="35">
        <v>6624</v>
      </c>
      <c r="E5" s="36">
        <v>12</v>
      </c>
      <c r="F5" s="37">
        <f t="shared" ref="F5:F25" si="0">D5*E5</f>
        <v>79488</v>
      </c>
      <c r="G5" s="35">
        <v>6624</v>
      </c>
      <c r="H5" s="36">
        <v>12</v>
      </c>
      <c r="I5" s="37">
        <f t="shared" ref="I5:I25" si="1">G5*H5</f>
        <v>79488</v>
      </c>
    </row>
    <row r="6" spans="1:9" s="31" customFormat="1" ht="31.5" x14ac:dyDescent="0.2">
      <c r="A6" s="32">
        <v>2</v>
      </c>
      <c r="B6" s="38" t="s">
        <v>460</v>
      </c>
      <c r="C6" s="39" t="s">
        <v>461</v>
      </c>
      <c r="D6" s="35">
        <v>47916.61</v>
      </c>
      <c r="E6" s="36">
        <v>12</v>
      </c>
      <c r="F6" s="37">
        <f t="shared" si="0"/>
        <v>574999.32000000007</v>
      </c>
      <c r="G6" s="35">
        <v>47916.61</v>
      </c>
      <c r="H6" s="36">
        <v>12</v>
      </c>
      <c r="I6" s="37">
        <f t="shared" si="1"/>
        <v>574999.32000000007</v>
      </c>
    </row>
    <row r="7" spans="1:9" s="31" customFormat="1" ht="31.5" x14ac:dyDescent="0.2">
      <c r="A7" s="32">
        <v>3</v>
      </c>
      <c r="B7" s="38" t="s">
        <v>462</v>
      </c>
      <c r="C7" s="39" t="s">
        <v>463</v>
      </c>
      <c r="D7" s="35">
        <v>13873</v>
      </c>
      <c r="E7" s="36">
        <v>12</v>
      </c>
      <c r="F7" s="37">
        <f t="shared" si="0"/>
        <v>166476</v>
      </c>
      <c r="G7" s="35">
        <v>13873</v>
      </c>
      <c r="H7" s="36">
        <v>12</v>
      </c>
      <c r="I7" s="37">
        <f t="shared" si="1"/>
        <v>166476</v>
      </c>
    </row>
    <row r="8" spans="1:9" ht="31.5" x14ac:dyDescent="0.25">
      <c r="A8" s="32">
        <v>4</v>
      </c>
      <c r="B8" s="33" t="s">
        <v>464</v>
      </c>
      <c r="C8" s="34" t="s">
        <v>465</v>
      </c>
      <c r="D8" s="40">
        <v>11147</v>
      </c>
      <c r="E8" s="36">
        <v>12</v>
      </c>
      <c r="F8" s="37">
        <f t="shared" si="0"/>
        <v>133764</v>
      </c>
      <c r="G8" s="40">
        <v>11147</v>
      </c>
      <c r="H8" s="36">
        <v>12</v>
      </c>
      <c r="I8" s="37">
        <f t="shared" si="1"/>
        <v>133764</v>
      </c>
    </row>
    <row r="9" spans="1:9" x14ac:dyDescent="0.25">
      <c r="A9" s="32">
        <v>5</v>
      </c>
      <c r="B9" s="38" t="s">
        <v>466</v>
      </c>
      <c r="C9" s="39" t="s">
        <v>467</v>
      </c>
      <c r="D9" s="40">
        <v>3933.89</v>
      </c>
      <c r="E9" s="36">
        <v>12</v>
      </c>
      <c r="F9" s="37">
        <f t="shared" si="0"/>
        <v>47206.68</v>
      </c>
      <c r="G9" s="40">
        <v>3933.89</v>
      </c>
      <c r="H9" s="36">
        <v>12</v>
      </c>
      <c r="I9" s="37">
        <f t="shared" si="1"/>
        <v>47206.68</v>
      </c>
    </row>
    <row r="10" spans="1:9" ht="31.5" x14ac:dyDescent="0.25">
      <c r="A10" s="32">
        <v>6</v>
      </c>
      <c r="B10" s="38" t="s">
        <v>468</v>
      </c>
      <c r="C10" s="39" t="s">
        <v>469</v>
      </c>
      <c r="D10" s="40">
        <v>4762.6099999999997</v>
      </c>
      <c r="E10" s="36">
        <v>12</v>
      </c>
      <c r="F10" s="37">
        <f t="shared" si="0"/>
        <v>57151.319999999992</v>
      </c>
      <c r="G10" s="40">
        <v>4762.6099999999997</v>
      </c>
      <c r="H10" s="36">
        <v>12</v>
      </c>
      <c r="I10" s="37">
        <f t="shared" si="1"/>
        <v>57151.319999999992</v>
      </c>
    </row>
    <row r="11" spans="1:9" ht="31.5" x14ac:dyDescent="0.25">
      <c r="A11" s="32">
        <v>7</v>
      </c>
      <c r="B11" s="33" t="s">
        <v>470</v>
      </c>
      <c r="C11" s="39" t="s">
        <v>471</v>
      </c>
      <c r="D11" s="40">
        <v>38175.199999999997</v>
      </c>
      <c r="E11" s="36">
        <v>12</v>
      </c>
      <c r="F11" s="37">
        <f t="shared" si="0"/>
        <v>458102.39999999997</v>
      </c>
      <c r="G11" s="40">
        <v>38175.199999999997</v>
      </c>
      <c r="H11" s="36">
        <v>12</v>
      </c>
      <c r="I11" s="37">
        <f t="shared" si="1"/>
        <v>458102.39999999997</v>
      </c>
    </row>
    <row r="12" spans="1:9" x14ac:dyDescent="0.25">
      <c r="A12" s="32">
        <v>8</v>
      </c>
      <c r="B12" s="38" t="s">
        <v>472</v>
      </c>
      <c r="C12" s="39" t="s">
        <v>473</v>
      </c>
      <c r="D12" s="40">
        <v>7734.8</v>
      </c>
      <c r="E12" s="36">
        <v>12</v>
      </c>
      <c r="F12" s="37">
        <f t="shared" si="0"/>
        <v>92817.600000000006</v>
      </c>
      <c r="G12" s="40">
        <v>7734.8</v>
      </c>
      <c r="H12" s="36">
        <v>12</v>
      </c>
      <c r="I12" s="37">
        <f t="shared" si="1"/>
        <v>92817.600000000006</v>
      </c>
    </row>
    <row r="13" spans="1:9" ht="31.5" x14ac:dyDescent="0.25">
      <c r="A13" s="32">
        <v>9</v>
      </c>
      <c r="B13" s="33" t="s">
        <v>474</v>
      </c>
      <c r="C13" s="34" t="s">
        <v>475</v>
      </c>
      <c r="D13" s="40">
        <v>46305.26</v>
      </c>
      <c r="E13" s="36">
        <v>12</v>
      </c>
      <c r="F13" s="37">
        <f t="shared" si="0"/>
        <v>555663.12</v>
      </c>
      <c r="G13" s="40">
        <v>46305.26</v>
      </c>
      <c r="H13" s="36">
        <v>12</v>
      </c>
      <c r="I13" s="37">
        <f t="shared" si="1"/>
        <v>555663.12</v>
      </c>
    </row>
    <row r="14" spans="1:9" ht="47.25" x14ac:dyDescent="0.25">
      <c r="A14" s="32">
        <v>10</v>
      </c>
      <c r="B14" s="470" t="s">
        <v>476</v>
      </c>
      <c r="C14" s="34" t="s">
        <v>477</v>
      </c>
      <c r="D14" s="41">
        <f>78857.98+19856.36</f>
        <v>98714.34</v>
      </c>
      <c r="E14" s="36">
        <v>12</v>
      </c>
      <c r="F14" s="37">
        <f t="shared" si="0"/>
        <v>1184572.08</v>
      </c>
      <c r="G14" s="41">
        <f>78857.98+19856.36</f>
        <v>98714.34</v>
      </c>
      <c r="H14" s="36">
        <v>12</v>
      </c>
      <c r="I14" s="37">
        <f t="shared" si="1"/>
        <v>1184572.08</v>
      </c>
    </row>
    <row r="15" spans="1:9" ht="31.5" x14ac:dyDescent="0.25">
      <c r="A15" s="42">
        <v>11</v>
      </c>
      <c r="B15" s="471"/>
      <c r="C15" s="34" t="s">
        <v>478</v>
      </c>
      <c r="D15" s="41">
        <v>191491.84</v>
      </c>
      <c r="E15" s="36">
        <v>12</v>
      </c>
      <c r="F15" s="37">
        <f t="shared" si="0"/>
        <v>2297902.0800000001</v>
      </c>
      <c r="G15" s="41">
        <v>191491.84</v>
      </c>
      <c r="H15" s="36">
        <v>12</v>
      </c>
      <c r="I15" s="37">
        <f t="shared" si="1"/>
        <v>2297902.0800000001</v>
      </c>
    </row>
    <row r="16" spans="1:9" ht="48" thickBot="1" x14ac:dyDescent="0.3">
      <c r="A16" s="32">
        <v>12</v>
      </c>
      <c r="B16" s="33" t="s">
        <v>479</v>
      </c>
      <c r="C16" s="43" t="s">
        <v>480</v>
      </c>
      <c r="D16" s="40">
        <v>68485.34</v>
      </c>
      <c r="E16" s="36">
        <v>12</v>
      </c>
      <c r="F16" s="37">
        <f t="shared" si="0"/>
        <v>821824.08</v>
      </c>
      <c r="G16" s="40">
        <v>68485.34</v>
      </c>
      <c r="H16" s="36">
        <v>12</v>
      </c>
      <c r="I16" s="37">
        <f t="shared" si="1"/>
        <v>821824.08</v>
      </c>
    </row>
    <row r="17" spans="1:11" ht="31.5" x14ac:dyDescent="0.25">
      <c r="A17" s="470">
        <v>13</v>
      </c>
      <c r="B17" s="473" t="s">
        <v>481</v>
      </c>
      <c r="C17" s="44" t="s">
        <v>482</v>
      </c>
      <c r="D17" s="45">
        <v>179491.53</v>
      </c>
      <c r="E17" s="36">
        <v>12</v>
      </c>
      <c r="F17" s="37">
        <f t="shared" si="0"/>
        <v>2153898.36</v>
      </c>
      <c r="G17" s="45">
        <v>179491.53</v>
      </c>
      <c r="H17" s="36">
        <v>12</v>
      </c>
      <c r="I17" s="37">
        <f t="shared" si="1"/>
        <v>2153898.36</v>
      </c>
    </row>
    <row r="18" spans="1:11" x14ac:dyDescent="0.25">
      <c r="A18" s="472"/>
      <c r="B18" s="473"/>
      <c r="C18" s="46" t="s">
        <v>483</v>
      </c>
      <c r="D18" s="45">
        <v>2915.26</v>
      </c>
      <c r="E18" s="36">
        <v>12</v>
      </c>
      <c r="F18" s="37">
        <f t="shared" si="0"/>
        <v>34983.120000000003</v>
      </c>
      <c r="G18" s="47">
        <f>2915.26*12</f>
        <v>34983.120000000003</v>
      </c>
      <c r="H18" s="48">
        <v>12</v>
      </c>
      <c r="I18" s="49">
        <f t="shared" si="1"/>
        <v>419797.44000000006</v>
      </c>
    </row>
    <row r="19" spans="1:11" x14ac:dyDescent="0.25">
      <c r="A19" s="472"/>
      <c r="B19" s="473"/>
      <c r="C19" s="50" t="s">
        <v>484</v>
      </c>
      <c r="D19" s="45">
        <v>61366.16</v>
      </c>
      <c r="E19" s="36">
        <v>12</v>
      </c>
      <c r="F19" s="37">
        <f t="shared" si="0"/>
        <v>736393.92</v>
      </c>
      <c r="G19" s="45">
        <v>61366.16</v>
      </c>
      <c r="H19" s="36">
        <v>12</v>
      </c>
      <c r="I19" s="37">
        <f t="shared" si="1"/>
        <v>736393.92</v>
      </c>
    </row>
    <row r="20" spans="1:11" x14ac:dyDescent="0.25">
      <c r="A20" s="472"/>
      <c r="B20" s="473"/>
      <c r="C20" s="50" t="s">
        <v>485</v>
      </c>
      <c r="D20" s="45">
        <v>82401</v>
      </c>
      <c r="E20" s="36">
        <v>12</v>
      </c>
      <c r="F20" s="37">
        <f t="shared" si="0"/>
        <v>988812</v>
      </c>
      <c r="G20" s="45">
        <v>82401</v>
      </c>
      <c r="H20" s="36">
        <v>12</v>
      </c>
      <c r="I20" s="37">
        <f t="shared" si="1"/>
        <v>988812</v>
      </c>
    </row>
    <row r="21" spans="1:11" x14ac:dyDescent="0.25">
      <c r="A21" s="472"/>
      <c r="B21" s="473"/>
      <c r="C21" s="50" t="s">
        <v>486</v>
      </c>
      <c r="D21" s="45">
        <v>5000</v>
      </c>
      <c r="E21" s="36">
        <v>12</v>
      </c>
      <c r="F21" s="37">
        <f t="shared" si="0"/>
        <v>60000</v>
      </c>
      <c r="G21" s="45">
        <v>5000</v>
      </c>
      <c r="H21" s="36">
        <v>12</v>
      </c>
      <c r="I21" s="37">
        <f t="shared" si="1"/>
        <v>60000</v>
      </c>
    </row>
    <row r="22" spans="1:11" ht="16.5" thickBot="1" x14ac:dyDescent="0.3">
      <c r="A22" s="471"/>
      <c r="B22" s="473"/>
      <c r="C22" s="51" t="s">
        <v>487</v>
      </c>
      <c r="D22" s="45">
        <v>11578.96</v>
      </c>
      <c r="E22" s="36">
        <v>12</v>
      </c>
      <c r="F22" s="37">
        <f t="shared" si="0"/>
        <v>138947.51999999999</v>
      </c>
      <c r="G22" s="45">
        <v>11578.96</v>
      </c>
      <c r="H22" s="36">
        <v>12</v>
      </c>
      <c r="I22" s="37">
        <f t="shared" si="1"/>
        <v>138947.51999999999</v>
      </c>
    </row>
    <row r="23" spans="1:11" x14ac:dyDescent="0.25">
      <c r="A23" s="474">
        <v>14</v>
      </c>
      <c r="B23" s="473"/>
      <c r="C23" s="44" t="s">
        <v>488</v>
      </c>
      <c r="D23" s="45">
        <v>149917.26</v>
      </c>
      <c r="E23" s="36">
        <v>12</v>
      </c>
      <c r="F23" s="37">
        <f t="shared" si="0"/>
        <v>1799007.12</v>
      </c>
      <c r="G23" s="45">
        <v>149917.26</v>
      </c>
      <c r="H23" s="36">
        <v>12</v>
      </c>
      <c r="I23" s="37">
        <f t="shared" si="1"/>
        <v>1799007.12</v>
      </c>
    </row>
    <row r="24" spans="1:11" ht="31.5" x14ac:dyDescent="0.25">
      <c r="A24" s="474"/>
      <c r="B24" s="473"/>
      <c r="C24" s="46" t="s">
        <v>489</v>
      </c>
      <c r="D24" s="45">
        <v>14215.57</v>
      </c>
      <c r="E24" s="36">
        <v>12</v>
      </c>
      <c r="F24" s="37">
        <f t="shared" si="0"/>
        <v>170586.84</v>
      </c>
      <c r="G24" s="47">
        <f>14215.57*12</f>
        <v>170586.84</v>
      </c>
      <c r="H24" s="48">
        <v>12</v>
      </c>
      <c r="I24" s="49">
        <f t="shared" si="1"/>
        <v>2047042.08</v>
      </c>
    </row>
    <row r="25" spans="1:11" ht="16.5" thickBot="1" x14ac:dyDescent="0.3">
      <c r="A25" s="474"/>
      <c r="B25" s="473"/>
      <c r="C25" s="52" t="s">
        <v>490</v>
      </c>
      <c r="D25" s="45">
        <v>5535.11</v>
      </c>
      <c r="E25" s="36">
        <v>12</v>
      </c>
      <c r="F25" s="37">
        <f t="shared" si="0"/>
        <v>66421.319999999992</v>
      </c>
      <c r="G25" s="47">
        <f>5535.11*12</f>
        <v>66421.319999999992</v>
      </c>
      <c r="H25" s="48">
        <v>12</v>
      </c>
      <c r="I25" s="49">
        <f t="shared" si="1"/>
        <v>797055.83999999985</v>
      </c>
    </row>
    <row r="26" spans="1:11" ht="20.25" x14ac:dyDescent="0.25">
      <c r="A26" s="465" t="s">
        <v>491</v>
      </c>
      <c r="B26" s="465"/>
      <c r="C26" s="466"/>
      <c r="D26" s="53">
        <f>SUM(D5:D25)</f>
        <v>1051584.74</v>
      </c>
      <c r="E26" s="53"/>
      <c r="F26" s="53">
        <f>SUM(F5:F25)</f>
        <v>12619016.879999999</v>
      </c>
      <c r="G26" s="53">
        <f>SUM(G5:G25)</f>
        <v>1300910.0800000001</v>
      </c>
      <c r="H26" s="53"/>
      <c r="I26" s="53">
        <f>SUM(I5:I25)</f>
        <v>15610920.959999999</v>
      </c>
      <c r="K26" s="54">
        <f>I26-F26</f>
        <v>2991904.08</v>
      </c>
    </row>
    <row r="28" spans="1:11" ht="18.75" x14ac:dyDescent="0.3">
      <c r="B28" s="467"/>
      <c r="C28" s="467"/>
    </row>
  </sheetData>
  <mergeCells count="8">
    <mergeCell ref="A26:C26"/>
    <mergeCell ref="B28:C28"/>
    <mergeCell ref="B2:F2"/>
    <mergeCell ref="G3:I3"/>
    <mergeCell ref="B14:B15"/>
    <mergeCell ref="A17:A22"/>
    <mergeCell ref="B17:B25"/>
    <mergeCell ref="A23:A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Лист1</vt:lpstr>
      <vt:lpstr>Листы2-4</vt:lpstr>
      <vt:lpstr>Лист2</vt:lpstr>
      <vt:lpstr>Листы6-11</vt:lpstr>
      <vt:lpstr>Листы12-14</vt:lpstr>
      <vt:lpstr>Листы10-12</vt:lpstr>
      <vt:lpstr>уе</vt:lpstr>
      <vt:lpstr>НВВ</vt:lpstr>
      <vt:lpstr>аренда ЭСХ</vt:lpstr>
      <vt:lpstr>Лист3</vt:lpstr>
      <vt:lpstr>'Листы10-12'!Excel_BuiltIn_Print_Titles</vt:lpstr>
      <vt:lpstr>'Листы12-14'!Excel_BuiltIn_Print_Titles</vt:lpstr>
      <vt:lpstr>'Листы2-4'!Excel_BuiltIn_Print_Titles</vt:lpstr>
      <vt:lpstr>'Листы6-11'!Excel_BuiltIn_Print_Titles</vt:lpstr>
      <vt:lpstr>'Листы10-12'!Заголовки_для_печати</vt:lpstr>
      <vt:lpstr>'Листы12-14'!Заголовки_для_печати</vt:lpstr>
      <vt:lpstr>'Листы2-4'!Заголовки_для_печати</vt:lpstr>
      <vt:lpstr>'Листы6-11'!Заголовки_для_печати</vt:lpstr>
      <vt:lpstr>'Листы10-12'!Область_печати</vt:lpstr>
      <vt:lpstr>'Листы2-4'!Область_печати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Пользователь Windows</cp:lastModifiedBy>
  <cp:revision>1</cp:revision>
  <dcterms:created xsi:type="dcterms:W3CDTF">2004-09-19T09:34:55Z</dcterms:created>
  <dcterms:modified xsi:type="dcterms:W3CDTF">2020-03-27T15:51:16Z</dcterms:modified>
</cp:coreProperties>
</file>